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2278A5B5-A0A7-7E4B-BBDB-D508F19F5D89}" xr6:coauthVersionLast="47" xr6:coauthVersionMax="47" xr10:uidLastSave="{00000000-0000-0000-0000-000000000000}"/>
  <bookViews>
    <workbookView xWindow="0" yWindow="3520" windowWidth="11980" windowHeight="11500" xr2:uid="{00000000-000D-0000-FFFF-FFFF00000000}"/>
  </bookViews>
  <sheets>
    <sheet name="Kinderrubriek" sheetId="6" r:id="rId1"/>
    <sheet name="EPO" sheetId="3" r:id="rId2"/>
    <sheet name="DPO" sheetId="4" r:id="rId3"/>
    <sheet name="MPO" sheetId="5" r:id="rId4"/>
    <sheet name="EPA" sheetId="7" r:id="rId5"/>
    <sheet name="DPA" sheetId="8" r:id="rId6"/>
    <sheet name="MPA" sheetId="9" r:id="rId7"/>
  </sheets>
  <definedNames>
    <definedName name="_xlnm.Print_Area" localSheetId="5">DPA!$A$1:$AR$15</definedName>
    <definedName name="_xlnm.Print_Area" localSheetId="2">DPO!$A$1:$AR$18</definedName>
    <definedName name="_xlnm.Print_Area" localSheetId="4">EPA!$A$1:$AQ$21</definedName>
    <definedName name="_xlnm.Print_Area" localSheetId="1">EPO!$A$1:$AR$18</definedName>
    <definedName name="_xlnm.Print_Area" localSheetId="6">MPA!$A$1:$AR$9</definedName>
    <definedName name="_xlnm.Print_Area" localSheetId="3">MPO!$A$1:$AR$13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9" i="9" l="1"/>
  <c r="AM9" i="9" s="1"/>
  <c r="K9" i="9"/>
  <c r="M9" i="9" s="1"/>
  <c r="O9" i="9" s="1"/>
  <c r="P9" i="9" s="1"/>
  <c r="AP9" i="9" s="1"/>
  <c r="AL15" i="8" l="1"/>
  <c r="AM15" i="8" s="1"/>
  <c r="K15" i="8"/>
  <c r="M15" i="8" s="1"/>
  <c r="O15" i="8" s="1"/>
  <c r="P15" i="8" s="1"/>
  <c r="AL9" i="8"/>
  <c r="AM9" i="8" s="1"/>
  <c r="K9" i="8"/>
  <c r="M9" i="8" s="1"/>
  <c r="O9" i="8" s="1"/>
  <c r="P9" i="8" s="1"/>
  <c r="AL14" i="8"/>
  <c r="AM14" i="8" s="1"/>
  <c r="K14" i="8"/>
  <c r="M14" i="8" s="1"/>
  <c r="O14" i="8" s="1"/>
  <c r="P14" i="8" s="1"/>
  <c r="AL10" i="8"/>
  <c r="AM10" i="8" s="1"/>
  <c r="K10" i="8"/>
  <c r="M10" i="8" s="1"/>
  <c r="O10" i="8" s="1"/>
  <c r="P10" i="8" s="1"/>
  <c r="AL11" i="8"/>
  <c r="AM11" i="8" s="1"/>
  <c r="K11" i="8"/>
  <c r="M11" i="8" s="1"/>
  <c r="O11" i="8" s="1"/>
  <c r="P11" i="8" s="1"/>
  <c r="AL12" i="8"/>
  <c r="AM12" i="8" s="1"/>
  <c r="K12" i="8"/>
  <c r="M12" i="8" s="1"/>
  <c r="O12" i="8" s="1"/>
  <c r="P12" i="8" s="1"/>
  <c r="AL13" i="8"/>
  <c r="AM13" i="8" s="1"/>
  <c r="K13" i="8"/>
  <c r="M13" i="8" s="1"/>
  <c r="O13" i="8" s="1"/>
  <c r="P13" i="8" s="1"/>
  <c r="AK9" i="7"/>
  <c r="AL9" i="7" s="1"/>
  <c r="K9" i="7"/>
  <c r="M9" i="7" s="1"/>
  <c r="N9" i="7" s="1"/>
  <c r="O9" i="7" s="1"/>
  <c r="AK14" i="7"/>
  <c r="AL14" i="7" s="1"/>
  <c r="K14" i="7"/>
  <c r="M14" i="7" s="1"/>
  <c r="N14" i="7" s="1"/>
  <c r="O14" i="7" s="1"/>
  <c r="AK15" i="7"/>
  <c r="AL15" i="7" s="1"/>
  <c r="K15" i="7"/>
  <c r="M15" i="7" s="1"/>
  <c r="N15" i="7" s="1"/>
  <c r="O15" i="7" s="1"/>
  <c r="AK11" i="7"/>
  <c r="AL11" i="7" s="1"/>
  <c r="K11" i="7"/>
  <c r="M11" i="7" s="1"/>
  <c r="N11" i="7" s="1"/>
  <c r="O11" i="7" s="1"/>
  <c r="AK17" i="7"/>
  <c r="AL17" i="7" s="1"/>
  <c r="K17" i="7"/>
  <c r="M17" i="7" s="1"/>
  <c r="N17" i="7" s="1"/>
  <c r="O17" i="7" s="1"/>
  <c r="AK21" i="7"/>
  <c r="AL21" i="7" s="1"/>
  <c r="K21" i="7"/>
  <c r="M21" i="7" s="1"/>
  <c r="N21" i="7" s="1"/>
  <c r="O21" i="7" s="1"/>
  <c r="AK18" i="7"/>
  <c r="AL18" i="7" s="1"/>
  <c r="K18" i="7"/>
  <c r="M18" i="7" s="1"/>
  <c r="N18" i="7" s="1"/>
  <c r="O18" i="7" s="1"/>
  <c r="AK20" i="7"/>
  <c r="AL20" i="7" s="1"/>
  <c r="K20" i="7"/>
  <c r="M20" i="7" s="1"/>
  <c r="N20" i="7" s="1"/>
  <c r="O20" i="7" s="1"/>
  <c r="AK12" i="7"/>
  <c r="AL12" i="7" s="1"/>
  <c r="K12" i="7"/>
  <c r="M12" i="7" s="1"/>
  <c r="N12" i="7" s="1"/>
  <c r="O12" i="7" s="1"/>
  <c r="AK16" i="7"/>
  <c r="AL16" i="7" s="1"/>
  <c r="K16" i="7"/>
  <c r="M16" i="7" s="1"/>
  <c r="N16" i="7" s="1"/>
  <c r="O16" i="7" s="1"/>
  <c r="AK10" i="7"/>
  <c r="AL10" i="7" s="1"/>
  <c r="K10" i="7"/>
  <c r="M10" i="7" s="1"/>
  <c r="N10" i="7" s="1"/>
  <c r="O10" i="7" s="1"/>
  <c r="AK13" i="7"/>
  <c r="AL13" i="7" s="1"/>
  <c r="K13" i="7"/>
  <c r="M13" i="7" s="1"/>
  <c r="N13" i="7" s="1"/>
  <c r="O13" i="7" s="1"/>
  <c r="AK19" i="7"/>
  <c r="AL19" i="7" s="1"/>
  <c r="K19" i="7"/>
  <c r="M19" i="7" s="1"/>
  <c r="N19" i="7" s="1"/>
  <c r="O19" i="7" s="1"/>
  <c r="AL13" i="5"/>
  <c r="AM13" i="5" s="1"/>
  <c r="K13" i="5"/>
  <c r="M13" i="5" s="1"/>
  <c r="O13" i="5" s="1"/>
  <c r="P13" i="5" s="1"/>
  <c r="AL12" i="5"/>
  <c r="AM12" i="5" s="1"/>
  <c r="K12" i="5"/>
  <c r="M12" i="5" s="1"/>
  <c r="O12" i="5" s="1"/>
  <c r="P12" i="5" s="1"/>
  <c r="AL11" i="5"/>
  <c r="AM11" i="5" s="1"/>
  <c r="K11" i="5"/>
  <c r="M11" i="5" s="1"/>
  <c r="O11" i="5" s="1"/>
  <c r="P11" i="5" s="1"/>
  <c r="AL9" i="5"/>
  <c r="AM9" i="5" s="1"/>
  <c r="K9" i="5"/>
  <c r="M9" i="5" s="1"/>
  <c r="O9" i="5" s="1"/>
  <c r="P9" i="5" s="1"/>
  <c r="AL10" i="5"/>
  <c r="AM10" i="5" s="1"/>
  <c r="K10" i="5"/>
  <c r="M10" i="5" s="1"/>
  <c r="O10" i="5" s="1"/>
  <c r="P10" i="5" s="1"/>
  <c r="AP10" i="5" s="1"/>
  <c r="AL11" i="4"/>
  <c r="AM11" i="4" s="1"/>
  <c r="K11" i="4"/>
  <c r="M11" i="4" s="1"/>
  <c r="O11" i="4" s="1"/>
  <c r="P11" i="4" s="1"/>
  <c r="AL15" i="4"/>
  <c r="AM15" i="4" s="1"/>
  <c r="K15" i="4"/>
  <c r="M15" i="4" s="1"/>
  <c r="O15" i="4" s="1"/>
  <c r="P15" i="4" s="1"/>
  <c r="AP15" i="4" s="1"/>
  <c r="AL17" i="4"/>
  <c r="AM17" i="4" s="1"/>
  <c r="K17" i="4"/>
  <c r="M17" i="4" s="1"/>
  <c r="O17" i="4" s="1"/>
  <c r="P17" i="4" s="1"/>
  <c r="AL18" i="4"/>
  <c r="AM18" i="4" s="1"/>
  <c r="K18" i="4"/>
  <c r="M18" i="4" s="1"/>
  <c r="O18" i="4" s="1"/>
  <c r="P18" i="4" s="1"/>
  <c r="AL14" i="4"/>
  <c r="AM14" i="4" s="1"/>
  <c r="K14" i="4"/>
  <c r="M14" i="4" s="1"/>
  <c r="O14" i="4" s="1"/>
  <c r="P14" i="4" s="1"/>
  <c r="AL16" i="4"/>
  <c r="AM16" i="4" s="1"/>
  <c r="K16" i="4"/>
  <c r="M16" i="4" s="1"/>
  <c r="O16" i="4" s="1"/>
  <c r="P16" i="4" s="1"/>
  <c r="AL10" i="4"/>
  <c r="AM10" i="4" s="1"/>
  <c r="K10" i="4"/>
  <c r="M10" i="4" s="1"/>
  <c r="O10" i="4" s="1"/>
  <c r="P10" i="4" s="1"/>
  <c r="AL12" i="4"/>
  <c r="AM12" i="4" s="1"/>
  <c r="K12" i="4"/>
  <c r="M12" i="4" s="1"/>
  <c r="O12" i="4" s="1"/>
  <c r="P12" i="4" s="1"/>
  <c r="AL13" i="4"/>
  <c r="K13" i="4"/>
  <c r="M13" i="4" s="1"/>
  <c r="O13" i="4" s="1"/>
  <c r="P13" i="4" s="1"/>
  <c r="AP13" i="4" s="1"/>
  <c r="AL9" i="4"/>
  <c r="AM9" i="4" s="1"/>
  <c r="K9" i="4"/>
  <c r="M9" i="4" s="1"/>
  <c r="O9" i="4" s="1"/>
  <c r="P9" i="4" s="1"/>
  <c r="AL18" i="3"/>
  <c r="AM18" i="3" s="1"/>
  <c r="K18" i="3"/>
  <c r="M18" i="3" s="1"/>
  <c r="O18" i="3" s="1"/>
  <c r="P18" i="3" s="1"/>
  <c r="AL10" i="3"/>
  <c r="AM10" i="3" s="1"/>
  <c r="K10" i="3"/>
  <c r="M10" i="3" s="1"/>
  <c r="O10" i="3" s="1"/>
  <c r="P10" i="3" s="1"/>
  <c r="AP10" i="3" s="1"/>
  <c r="AL15" i="3"/>
  <c r="AM15" i="3" s="1"/>
  <c r="K15" i="3"/>
  <c r="M15" i="3" s="1"/>
  <c r="O15" i="3" s="1"/>
  <c r="P15" i="3" s="1"/>
  <c r="AL14" i="3"/>
  <c r="AM14" i="3" s="1"/>
  <c r="K14" i="3"/>
  <c r="M14" i="3" s="1"/>
  <c r="O14" i="3" s="1"/>
  <c r="P14" i="3" s="1"/>
  <c r="AL12" i="3"/>
  <c r="AM12" i="3" s="1"/>
  <c r="K12" i="3"/>
  <c r="M12" i="3" s="1"/>
  <c r="O12" i="3" s="1"/>
  <c r="P12" i="3" s="1"/>
  <c r="AL11" i="3"/>
  <c r="AM11" i="3" s="1"/>
  <c r="K11" i="3"/>
  <c r="M11" i="3" s="1"/>
  <c r="O11" i="3" s="1"/>
  <c r="P11" i="3" s="1"/>
  <c r="AL13" i="3"/>
  <c r="AM13" i="3" s="1"/>
  <c r="K13" i="3"/>
  <c r="M13" i="3" s="1"/>
  <c r="O13" i="3" s="1"/>
  <c r="P13" i="3" s="1"/>
  <c r="AL16" i="3"/>
  <c r="AM16" i="3" s="1"/>
  <c r="K16" i="3"/>
  <c r="M16" i="3" s="1"/>
  <c r="O16" i="3" s="1"/>
  <c r="P16" i="3" s="1"/>
  <c r="AL17" i="3"/>
  <c r="AM17" i="3" s="1"/>
  <c r="K17" i="3"/>
  <c r="M17" i="3" s="1"/>
  <c r="O17" i="3" s="1"/>
  <c r="P17" i="3" s="1"/>
  <c r="AL9" i="3"/>
  <c r="AM9" i="3" s="1"/>
  <c r="K9" i="3"/>
  <c r="M9" i="3" s="1"/>
  <c r="O9" i="3" s="1"/>
  <c r="P9" i="3" s="1"/>
  <c r="AA9" i="6"/>
  <c r="AB9" i="6" s="1"/>
  <c r="AE9" i="6" s="1"/>
  <c r="AP13" i="3" l="1"/>
  <c r="AP9" i="8"/>
  <c r="AP10" i="4"/>
  <c r="AP14" i="4"/>
  <c r="AP13" i="8"/>
  <c r="AP14" i="8"/>
  <c r="AP12" i="8"/>
  <c r="AP11" i="8"/>
  <c r="AP10" i="8"/>
  <c r="AO13" i="7"/>
  <c r="AO11" i="7"/>
  <c r="AO16" i="7"/>
  <c r="AO21" i="7"/>
  <c r="AO14" i="7"/>
  <c r="AO10" i="7"/>
  <c r="AO15" i="7"/>
  <c r="AO12" i="7"/>
  <c r="AO9" i="7"/>
  <c r="AO20" i="7"/>
  <c r="AO19" i="7"/>
  <c r="AO18" i="7"/>
  <c r="AO17" i="7"/>
  <c r="AP13" i="5"/>
  <c r="AP11" i="5"/>
  <c r="AP9" i="5"/>
  <c r="AP12" i="5"/>
  <c r="AP9" i="4"/>
  <c r="AP16" i="4"/>
  <c r="AP11" i="4"/>
  <c r="AP12" i="4"/>
  <c r="AP17" i="4"/>
  <c r="AP18" i="4"/>
  <c r="AP15" i="3"/>
  <c r="AP18" i="3"/>
  <c r="AP14" i="3"/>
  <c r="AP9" i="3"/>
  <c r="AP17" i="3"/>
  <c r="AP16" i="3"/>
  <c r="AP11" i="3"/>
  <c r="AP15" i="8"/>
  <c r="AP12" i="3"/>
</calcChain>
</file>

<file path=xl/sharedStrings.xml><?xml version="1.0" encoding="utf-8"?>
<sst xmlns="http://schemas.openxmlformats.org/spreadsheetml/2006/main" count="650" uniqueCount="119">
  <si>
    <t>Nr</t>
  </si>
  <si>
    <t>Deelnemer</t>
  </si>
  <si>
    <t>cat</t>
  </si>
  <si>
    <t>Wegparcours</t>
  </si>
  <si>
    <t xml:space="preserve">Gereden </t>
  </si>
  <si>
    <t>Ideale</t>
  </si>
  <si>
    <t>Ver-</t>
  </si>
  <si>
    <t>Straf-</t>
  </si>
  <si>
    <t>Hindernis 1</t>
  </si>
  <si>
    <t>Hindernis 2</t>
  </si>
  <si>
    <t>Hindernis 3</t>
  </si>
  <si>
    <t>Hindernis 4</t>
  </si>
  <si>
    <t>Hindernis 5</t>
  </si>
  <si>
    <t>Vaardigheid</t>
  </si>
  <si>
    <t>Totaal</t>
  </si>
  <si>
    <t>Uit-</t>
  </si>
  <si>
    <t xml:space="preserve">tijd </t>
  </si>
  <si>
    <t>tijd</t>
  </si>
  <si>
    <t>schil</t>
  </si>
  <si>
    <t>punt</t>
  </si>
  <si>
    <t>Tijd-</t>
  </si>
  <si>
    <t>straf</t>
  </si>
  <si>
    <t>gere-</t>
  </si>
  <si>
    <t>toegestane</t>
  </si>
  <si>
    <t>ver-</t>
  </si>
  <si>
    <t>tijd-</t>
  </si>
  <si>
    <t>straf-</t>
  </si>
  <si>
    <t>slag</t>
  </si>
  <si>
    <t xml:space="preserve">  Start-</t>
  </si>
  <si>
    <t xml:space="preserve"> Finish-</t>
  </si>
  <si>
    <t>pun-</t>
  </si>
  <si>
    <t>den</t>
  </si>
  <si>
    <t>punten</t>
  </si>
  <si>
    <t>ten</t>
  </si>
  <si>
    <t xml:space="preserve"> </t>
  </si>
  <si>
    <t>Wout Christianen</t>
  </si>
  <si>
    <t>Adres</t>
  </si>
  <si>
    <t>Woonplaats</t>
  </si>
  <si>
    <t>Zanddreef 40</t>
  </si>
  <si>
    <t>Bosdaldreef 4</t>
  </si>
  <si>
    <t>Zundertseweg 65 A</t>
  </si>
  <si>
    <t>Dongen</t>
  </si>
  <si>
    <t>Eindsestraat 69 A</t>
  </si>
  <si>
    <t>Breda</t>
  </si>
  <si>
    <t>Steenbroek 11</t>
  </si>
  <si>
    <t>Nispen</t>
  </si>
  <si>
    <t>Smidsakker 2</t>
  </si>
  <si>
    <t>Etten-Leur</t>
  </si>
  <si>
    <t>Zundert</t>
  </si>
  <si>
    <t>Heerdgang 24</t>
  </si>
  <si>
    <t>Pleinstraat 12 A</t>
  </si>
  <si>
    <t>Hoge Vaartkant 161</t>
  </si>
  <si>
    <t>Sintelweg 5</t>
  </si>
  <si>
    <t>Eindsestraat 96</t>
  </si>
  <si>
    <t>Chaam</t>
  </si>
  <si>
    <t>Kloosterstraat 15 A</t>
  </si>
  <si>
    <t>Prinsenbeek</t>
  </si>
  <si>
    <t>Hilsebaan 288</t>
  </si>
  <si>
    <t>Klaaswaal</t>
  </si>
  <si>
    <t>OC dijkwz 26</t>
  </si>
  <si>
    <t>Wernhout</t>
  </si>
  <si>
    <t>Oudeheistraat 17</t>
  </si>
  <si>
    <t>Oudelandsedijk 91</t>
  </si>
  <si>
    <t>Middelharnis</t>
  </si>
  <si>
    <t>Hindernis 6</t>
  </si>
  <si>
    <t xml:space="preserve">MENWEDSTRIJD  </t>
  </si>
  <si>
    <t>MPA</t>
  </si>
  <si>
    <t>Celine Bakker</t>
  </si>
  <si>
    <t>K</t>
  </si>
  <si>
    <t>Tessa in 't Groen</t>
  </si>
  <si>
    <t xml:space="preserve">Jan van Riel </t>
  </si>
  <si>
    <t>Paul van de Akker</t>
  </si>
  <si>
    <t>Piet van de Brand</t>
  </si>
  <si>
    <t>Rien Lauwerijssen</t>
  </si>
  <si>
    <t>Rob Hermans</t>
  </si>
  <si>
    <t>Jeffrie Scholte</t>
  </si>
  <si>
    <t>Bernie Damen</t>
  </si>
  <si>
    <t>Arno van de Brand</t>
  </si>
  <si>
    <t>Frans Marijnissen</t>
  </si>
  <si>
    <t>Tobe Berrens</t>
  </si>
  <si>
    <t>Nico Mesu</t>
  </si>
  <si>
    <t>Francis Heijboer</t>
  </si>
  <si>
    <t>Arie Rozendaal</t>
  </si>
  <si>
    <t>Hans van Meer</t>
  </si>
  <si>
    <t>Yaela Monfils</t>
  </si>
  <si>
    <t>Nikie Verheijen</t>
  </si>
  <si>
    <t>Dominique Mouthaan</t>
  </si>
  <si>
    <t>Johan van Hooydonk</t>
  </si>
  <si>
    <t xml:space="preserve">Rudy Gybels </t>
  </si>
  <si>
    <t>Sabine van de Velden</t>
  </si>
  <si>
    <t>Thessa Dekker</t>
  </si>
  <si>
    <t>Ad van Beek</t>
  </si>
  <si>
    <t>Eric Verloo</t>
  </si>
  <si>
    <t>Cor vd Maagdenberg</t>
  </si>
  <si>
    <t>Marcel Marijnissen</t>
  </si>
  <si>
    <t>Umberto van Gool</t>
  </si>
  <si>
    <t>Kees Rommens</t>
  </si>
  <si>
    <t>Ivo Swinkels</t>
  </si>
  <si>
    <t>Rudi van Bijlen</t>
  </si>
  <si>
    <t>Cor Jochems</t>
  </si>
  <si>
    <t>Bernd Wouters</t>
  </si>
  <si>
    <t>Johan van Meer</t>
  </si>
  <si>
    <t>Gerry Beyens</t>
  </si>
  <si>
    <t>Eric Eijpelaer</t>
  </si>
  <si>
    <t>Charissa den Ridder</t>
  </si>
  <si>
    <t>EPO</t>
  </si>
  <si>
    <t>DPO</t>
  </si>
  <si>
    <t>EPA</t>
  </si>
  <si>
    <t>DPA</t>
  </si>
  <si>
    <t>MPO</t>
  </si>
  <si>
    <t>Denise Bakker</t>
  </si>
  <si>
    <t>afm</t>
  </si>
  <si>
    <t xml:space="preserve">afm </t>
  </si>
  <si>
    <t>nod</t>
  </si>
  <si>
    <t>Monique v,d, Berg</t>
  </si>
  <si>
    <t>Sylvana Klerkx  (Jim.)</t>
  </si>
  <si>
    <t>Sylvana Klerkx (Ja)</t>
  </si>
  <si>
    <t>toe</t>
  </si>
  <si>
    <t>gestane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</si>
</sst>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.0"/>
    <numFmt numFmtId="166" formatCode="###0.0"/>
  </numFmts>
  <fonts count="11">
    <font>
      <sz val="12"/>
      <name val="Tms Rmn"/>
    </font>
    <font>
      <b/>
      <i/>
      <outline/>
      <shadow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5" fillId="2" borderId="2" xfId="0" applyNumberFormat="1" applyFont="1" applyFill="1" applyBorder="1" applyAlignment="1">
      <alignment horizontal="center"/>
    </xf>
    <xf numFmtId="21" fontId="4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/>
    <xf numFmtId="2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6" fontId="4" fillId="0" borderId="4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21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21" fontId="5" fillId="0" borderId="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1" fontId="5" fillId="0" borderId="5" xfId="0" applyNumberFormat="1" applyFont="1" applyBorder="1" applyAlignment="1">
      <alignment horizontal="center"/>
    </xf>
    <xf numFmtId="21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right"/>
    </xf>
    <xf numFmtId="1" fontId="2" fillId="0" borderId="0" xfId="0" applyNumberFormat="1" applyFont="1"/>
    <xf numFmtId="1" fontId="5" fillId="2" borderId="1" xfId="0" applyNumberFormat="1" applyFont="1" applyFill="1" applyBorder="1" applyAlignment="1">
      <alignment horizontal="right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21" fontId="6" fillId="0" borderId="0" xfId="0" applyNumberFormat="1" applyFont="1"/>
    <xf numFmtId="164" fontId="6" fillId="0" borderId="0" xfId="0" applyNumberFormat="1" applyFont="1"/>
    <xf numFmtId="21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1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2" fontId="5" fillId="2" borderId="1" xfId="0" applyNumberFormat="1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2" borderId="2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1" fontId="5" fillId="2" borderId="1" xfId="0" applyNumberFormat="1" applyFont="1" applyFill="1" applyBorder="1" applyAlignment="1">
      <alignment horizontal="center"/>
    </xf>
    <xf numFmtId="21" fontId="5" fillId="0" borderId="9" xfId="0" applyNumberFormat="1" applyFont="1" applyBorder="1" applyAlignment="1">
      <alignment horizontal="center"/>
    </xf>
    <xf numFmtId="21" fontId="5" fillId="0" borderId="11" xfId="0" applyNumberFormat="1" applyFont="1" applyBorder="1" applyAlignment="1">
      <alignment horizontal="center"/>
    </xf>
    <xf numFmtId="164" fontId="5" fillId="0" borderId="13" xfId="0" applyNumberFormat="1" applyFont="1" applyBorder="1"/>
    <xf numFmtId="21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5" fillId="0" borderId="2" xfId="0" applyFont="1" applyBorder="1"/>
    <xf numFmtId="3" fontId="5" fillId="0" borderId="13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1" fontId="4" fillId="2" borderId="0" xfId="0" applyNumberFormat="1" applyFont="1" applyFill="1" applyAlignment="1">
      <alignment horizontal="center"/>
    </xf>
    <xf numFmtId="21" fontId="4" fillId="2" borderId="10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ED9B-0644-4ECE-AD3A-9B70DA928DC1}">
  <dimension ref="A1:AH39"/>
  <sheetViews>
    <sheetView tabSelected="1" workbookViewId="0">
      <selection activeCell="AG9" sqref="AG9"/>
    </sheetView>
  </sheetViews>
  <sheetFormatPr baseColWidth="10" defaultColWidth="9" defaultRowHeight="13"/>
  <cols>
    <col min="1" max="1" width="3" style="1" customWidth="1"/>
    <col min="2" max="2" width="17.6640625" style="1" customWidth="1"/>
    <col min="3" max="3" width="24" style="1" hidden="1" customWidth="1"/>
    <col min="4" max="4" width="2" style="1" hidden="1" customWidth="1"/>
    <col min="5" max="5" width="3.83203125" style="47" customWidth="1"/>
    <col min="6" max="6" width="1.1640625" style="1" customWidth="1"/>
    <col min="7" max="7" width="5.1640625" style="51" customWidth="1"/>
    <col min="8" max="8" width="4.6640625" style="1" customWidth="1"/>
    <col min="9" max="9" width="1.1640625" style="1" customWidth="1"/>
    <col min="10" max="10" width="5" style="70" customWidth="1"/>
    <col min="11" max="11" width="5" style="1" customWidth="1"/>
    <col min="12" max="12" width="1.1640625" style="1" customWidth="1"/>
    <col min="13" max="13" width="4.83203125" style="70" customWidth="1"/>
    <col min="14" max="14" width="4.83203125" style="1" customWidth="1"/>
    <col min="15" max="15" width="1.1640625" style="1" customWidth="1"/>
    <col min="16" max="16" width="4.83203125" style="70" customWidth="1"/>
    <col min="17" max="17" width="4.83203125" style="1" customWidth="1"/>
    <col min="18" max="18" width="1.1640625" style="1" customWidth="1"/>
    <col min="19" max="19" width="5.6640625" style="70" customWidth="1"/>
    <col min="20" max="20" width="4.83203125" style="1" customWidth="1"/>
    <col min="21" max="21" width="1.1640625" style="1" hidden="1" customWidth="1"/>
    <col min="22" max="22" width="4.83203125" style="4" hidden="1" customWidth="1"/>
    <col min="23" max="23" width="4.83203125" style="1" hidden="1" customWidth="1"/>
    <col min="24" max="24" width="1.1640625" style="1" customWidth="1"/>
    <col min="25" max="25" width="7.6640625" style="70" customWidth="1"/>
    <col min="26" max="26" width="9.33203125" style="4" hidden="1" customWidth="1"/>
    <col min="27" max="27" width="7.83203125" style="70" hidden="1" customWidth="1"/>
    <col min="28" max="28" width="5.83203125" style="1" customWidth="1"/>
    <col min="29" max="29" width="4.83203125" style="1" customWidth="1"/>
    <col min="30" max="30" width="1.1640625" style="1" customWidth="1"/>
    <col min="31" max="31" width="6.83203125" style="5" customWidth="1"/>
    <col min="32" max="32" width="1.1640625" style="5" customWidth="1"/>
    <col min="33" max="33" width="4.83203125" style="6" customWidth="1"/>
    <col min="34" max="16384" width="9" style="1"/>
  </cols>
  <sheetData>
    <row r="1" spans="1:34" ht="18">
      <c r="A1" s="64" t="s">
        <v>65</v>
      </c>
    </row>
    <row r="4" spans="1:34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52"/>
      <c r="H4" s="14" t="s">
        <v>8</v>
      </c>
      <c r="I4" s="15"/>
      <c r="J4" s="71"/>
      <c r="K4" s="14" t="s">
        <v>9</v>
      </c>
      <c r="L4" s="7"/>
      <c r="M4" s="71"/>
      <c r="N4" s="14" t="s">
        <v>10</v>
      </c>
      <c r="O4" s="7"/>
      <c r="P4" s="71"/>
      <c r="Q4" s="14" t="s">
        <v>11</v>
      </c>
      <c r="R4" s="7"/>
      <c r="S4" s="71"/>
      <c r="T4" s="14" t="s">
        <v>12</v>
      </c>
      <c r="U4" s="50"/>
      <c r="V4" s="16"/>
      <c r="W4" s="14" t="s">
        <v>64</v>
      </c>
      <c r="X4" s="7"/>
      <c r="Y4" s="76" t="s">
        <v>13</v>
      </c>
      <c r="Z4" s="17"/>
      <c r="AA4" s="77" t="s">
        <v>13</v>
      </c>
      <c r="AB4" s="9"/>
      <c r="AC4" s="18"/>
      <c r="AD4" s="7"/>
      <c r="AE4" s="19" t="s">
        <v>14</v>
      </c>
      <c r="AF4" s="20"/>
      <c r="AG4" s="21" t="s">
        <v>15</v>
      </c>
    </row>
    <row r="5" spans="1:34">
      <c r="A5" s="7"/>
      <c r="B5" s="7"/>
      <c r="C5" s="7"/>
      <c r="D5" s="7"/>
      <c r="E5" s="15"/>
      <c r="F5" s="7"/>
      <c r="G5" s="53" t="s">
        <v>17</v>
      </c>
      <c r="H5" s="28" t="s">
        <v>21</v>
      </c>
      <c r="I5" s="15"/>
      <c r="J5" s="72" t="s">
        <v>17</v>
      </c>
      <c r="K5" s="28" t="s">
        <v>21</v>
      </c>
      <c r="L5" s="7"/>
      <c r="M5" s="72" t="s">
        <v>17</v>
      </c>
      <c r="N5" s="28" t="s">
        <v>21</v>
      </c>
      <c r="O5" s="7"/>
      <c r="P5" s="72" t="s">
        <v>17</v>
      </c>
      <c r="Q5" s="28" t="s">
        <v>21</v>
      </c>
      <c r="R5" s="7"/>
      <c r="S5" s="72" t="s">
        <v>17</v>
      </c>
      <c r="T5" s="28" t="s">
        <v>21</v>
      </c>
      <c r="U5" s="15"/>
      <c r="V5" s="27" t="s">
        <v>17</v>
      </c>
      <c r="W5" s="28" t="s">
        <v>21</v>
      </c>
      <c r="X5" s="7"/>
      <c r="Y5" s="72" t="s">
        <v>22</v>
      </c>
      <c r="Z5" s="81" t="s">
        <v>23</v>
      </c>
      <c r="AA5" s="82" t="s">
        <v>24</v>
      </c>
      <c r="AB5" s="30" t="s">
        <v>25</v>
      </c>
      <c r="AC5" s="28" t="s">
        <v>26</v>
      </c>
      <c r="AD5" s="7"/>
      <c r="AE5" s="31" t="s">
        <v>26</v>
      </c>
      <c r="AF5" s="20"/>
      <c r="AG5" s="32" t="s">
        <v>27</v>
      </c>
    </row>
    <row r="6" spans="1:34">
      <c r="A6" s="7"/>
      <c r="B6" s="7"/>
      <c r="C6" s="7"/>
      <c r="D6" s="7"/>
      <c r="E6" s="15"/>
      <c r="F6" s="7"/>
      <c r="G6" s="54"/>
      <c r="H6" s="35" t="s">
        <v>30</v>
      </c>
      <c r="I6" s="15"/>
      <c r="J6" s="73"/>
      <c r="K6" s="35" t="s">
        <v>30</v>
      </c>
      <c r="L6" s="7"/>
      <c r="M6" s="73"/>
      <c r="N6" s="35" t="s">
        <v>30</v>
      </c>
      <c r="O6" s="7"/>
      <c r="P6" s="73"/>
      <c r="Q6" s="35" t="s">
        <v>30</v>
      </c>
      <c r="R6" s="7"/>
      <c r="S6" s="73"/>
      <c r="T6" s="35" t="s">
        <v>30</v>
      </c>
      <c r="U6" s="15"/>
      <c r="V6" s="34"/>
      <c r="W6" s="35" t="s">
        <v>30</v>
      </c>
      <c r="X6" s="7"/>
      <c r="Y6" s="73" t="s">
        <v>31</v>
      </c>
      <c r="Z6" s="83" t="s">
        <v>17</v>
      </c>
      <c r="AA6" s="84" t="s">
        <v>18</v>
      </c>
      <c r="AB6" s="36" t="s">
        <v>26</v>
      </c>
      <c r="AC6" s="35" t="s">
        <v>30</v>
      </c>
      <c r="AD6" s="7"/>
      <c r="AE6" s="31" t="s">
        <v>32</v>
      </c>
      <c r="AF6" s="20"/>
      <c r="AG6" s="32"/>
    </row>
    <row r="7" spans="1:34">
      <c r="A7" s="7"/>
      <c r="B7" s="7"/>
      <c r="C7" s="7"/>
      <c r="D7" s="7"/>
      <c r="E7" s="15"/>
      <c r="F7" s="7"/>
      <c r="G7" s="55"/>
      <c r="H7" s="40" t="s">
        <v>33</v>
      </c>
      <c r="I7" s="15"/>
      <c r="J7" s="74"/>
      <c r="K7" s="40" t="s">
        <v>33</v>
      </c>
      <c r="L7" s="7"/>
      <c r="M7" s="74"/>
      <c r="N7" s="40" t="s">
        <v>33</v>
      </c>
      <c r="O7" s="7"/>
      <c r="P7" s="74"/>
      <c r="Q7" s="40" t="s">
        <v>33</v>
      </c>
      <c r="R7" s="7"/>
      <c r="S7" s="74"/>
      <c r="T7" s="40" t="s">
        <v>33</v>
      </c>
      <c r="U7" s="15"/>
      <c r="V7" s="39"/>
      <c r="W7" s="40" t="s">
        <v>33</v>
      </c>
      <c r="X7" s="7"/>
      <c r="Y7" s="74" t="s">
        <v>17</v>
      </c>
      <c r="Z7" s="85"/>
      <c r="AA7" s="86"/>
      <c r="AB7" s="37" t="s">
        <v>32</v>
      </c>
      <c r="AC7" s="40" t="s">
        <v>33</v>
      </c>
      <c r="AD7" s="7"/>
      <c r="AE7" s="41"/>
      <c r="AF7" s="20"/>
      <c r="AG7" s="42"/>
    </row>
    <row r="8" spans="1:34" s="56" customFormat="1">
      <c r="B8" s="58"/>
      <c r="C8" s="59"/>
      <c r="D8" s="59"/>
      <c r="E8" s="67"/>
      <c r="F8" s="67"/>
      <c r="G8" s="51"/>
      <c r="H8" s="1"/>
      <c r="I8" s="1"/>
      <c r="J8" s="70"/>
      <c r="K8" s="1"/>
      <c r="L8" s="1"/>
      <c r="M8" s="70"/>
      <c r="N8" s="1"/>
      <c r="O8" s="1"/>
      <c r="P8" s="70"/>
      <c r="Q8" s="1"/>
      <c r="R8" s="1"/>
      <c r="S8" s="70"/>
      <c r="T8" s="1"/>
      <c r="U8" s="1"/>
      <c r="V8" s="1"/>
      <c r="W8" s="1"/>
      <c r="X8" s="1"/>
      <c r="Y8" s="70"/>
      <c r="Z8" s="4"/>
      <c r="AA8" s="70"/>
      <c r="AB8" s="3"/>
      <c r="AC8" s="1"/>
      <c r="AD8" s="1"/>
      <c r="AE8" s="57"/>
      <c r="AF8" s="57"/>
      <c r="AG8" s="47"/>
      <c r="AH8" s="1"/>
    </row>
    <row r="9" spans="1:34" s="56" customFormat="1" ht="18">
      <c r="A9" s="47">
        <v>1</v>
      </c>
      <c r="B9" s="68" t="s">
        <v>67</v>
      </c>
      <c r="E9" s="6" t="s">
        <v>68</v>
      </c>
      <c r="G9" s="70">
        <v>87.68</v>
      </c>
      <c r="H9" s="1">
        <v>0</v>
      </c>
      <c r="I9" s="1"/>
      <c r="J9" s="70">
        <v>98.98</v>
      </c>
      <c r="K9" s="1">
        <v>20</v>
      </c>
      <c r="L9" s="1"/>
      <c r="M9" s="70">
        <v>70.41</v>
      </c>
      <c r="N9" s="1">
        <v>0</v>
      </c>
      <c r="O9" s="1"/>
      <c r="P9" s="70">
        <v>63.14</v>
      </c>
      <c r="Q9" s="1">
        <v>0</v>
      </c>
      <c r="R9" s="1"/>
      <c r="S9" s="70">
        <v>68.87</v>
      </c>
      <c r="T9" s="1">
        <v>0</v>
      </c>
      <c r="U9" s="1"/>
      <c r="V9" s="1"/>
      <c r="W9" s="1"/>
      <c r="X9" s="1"/>
      <c r="Y9" s="70">
        <v>155.72999999999999</v>
      </c>
      <c r="Z9" s="4">
        <v>184</v>
      </c>
      <c r="AA9" s="70">
        <f>Y9-Z9</f>
        <v>-28.27000000000001</v>
      </c>
      <c r="AB9" s="3">
        <f>IF(AA9&lt;0,0*Y9,0*Z9+0.5*AA9)</f>
        <v>0</v>
      </c>
      <c r="AC9" s="1">
        <v>0</v>
      </c>
      <c r="AD9" s="1"/>
      <c r="AE9" s="57">
        <f>+(G9*0.2+H9)+(J9*0.2+K9)+(M9*0.2+N9)+(P9*0.2+Q9)+(S9*0.2+T9)+(V9*0.2+W9)+AB9+AC9</f>
        <v>97.816000000000017</v>
      </c>
      <c r="AF9" s="5"/>
      <c r="AG9" s="87">
        <v>1</v>
      </c>
    </row>
    <row r="10" spans="1:34" s="56" customFormat="1">
      <c r="E10" s="6"/>
      <c r="G10" s="51"/>
      <c r="H10" s="1"/>
      <c r="I10" s="1"/>
      <c r="J10" s="70"/>
      <c r="K10" s="1"/>
      <c r="L10" s="1"/>
      <c r="M10" s="70"/>
      <c r="N10" s="1"/>
      <c r="O10" s="1"/>
      <c r="P10" s="70"/>
      <c r="Q10" s="1"/>
      <c r="R10" s="1"/>
      <c r="S10" s="70"/>
      <c r="T10" s="1"/>
      <c r="U10" s="1"/>
      <c r="V10" s="1"/>
      <c r="W10" s="1"/>
      <c r="X10" s="1"/>
      <c r="Y10" s="70"/>
      <c r="Z10" s="4"/>
      <c r="AA10" s="70"/>
      <c r="AB10" s="3"/>
      <c r="AC10" s="1"/>
      <c r="AD10" s="1"/>
      <c r="AE10" s="57"/>
      <c r="AF10" s="5"/>
      <c r="AG10" s="6"/>
    </row>
    <row r="11" spans="1:34">
      <c r="V11" s="1"/>
      <c r="AB11" s="3"/>
      <c r="AE11" s="57"/>
      <c r="AG11" s="47"/>
    </row>
    <row r="12" spans="1:34">
      <c r="V12" s="1"/>
      <c r="AB12" s="3"/>
      <c r="AE12" s="57"/>
    </row>
    <row r="13" spans="1:34" s="56" customFormat="1">
      <c r="E13" s="6"/>
      <c r="G13" s="51"/>
      <c r="H13" s="1"/>
      <c r="I13" s="1"/>
      <c r="J13" s="70"/>
      <c r="K13" s="1"/>
      <c r="L13" s="1"/>
      <c r="M13" s="70"/>
      <c r="N13" s="1"/>
      <c r="O13" s="1"/>
      <c r="P13" s="70"/>
      <c r="Q13" s="1"/>
      <c r="R13" s="1"/>
      <c r="S13" s="70"/>
      <c r="T13" s="1"/>
      <c r="U13" s="1"/>
      <c r="V13" s="1"/>
      <c r="W13" s="1"/>
      <c r="X13" s="1"/>
      <c r="Y13" s="70"/>
      <c r="Z13" s="4"/>
      <c r="AA13" s="70"/>
      <c r="AB13" s="3"/>
      <c r="AC13" s="1"/>
      <c r="AD13" s="1"/>
      <c r="AE13" s="57"/>
      <c r="AF13" s="5"/>
      <c r="AG13" s="6"/>
    </row>
    <row r="14" spans="1:34">
      <c r="V14" s="1"/>
      <c r="AB14" s="3"/>
      <c r="AE14" s="57"/>
      <c r="AG14" s="47"/>
    </row>
    <row r="15" spans="1:34">
      <c r="V15" s="1"/>
      <c r="AB15" s="3"/>
      <c r="AE15" s="57"/>
    </row>
    <row r="16" spans="1:34">
      <c r="AB16" s="3"/>
    </row>
    <row r="17" spans="28:28">
      <c r="AB17" s="3"/>
    </row>
    <row r="18" spans="28:28">
      <c r="AB18" s="3"/>
    </row>
    <row r="19" spans="28:28">
      <c r="AB19" s="3"/>
    </row>
    <row r="20" spans="28:28">
      <c r="AB20" s="3"/>
    </row>
    <row r="21" spans="28:28">
      <c r="AB21" s="3"/>
    </row>
    <row r="22" spans="28:28">
      <c r="AB22" s="3"/>
    </row>
    <row r="23" spans="28:28">
      <c r="AB23" s="3"/>
    </row>
    <row r="24" spans="28:28">
      <c r="AB24" s="3"/>
    </row>
    <row r="25" spans="28:28">
      <c r="AB25" s="3"/>
    </row>
    <row r="26" spans="28:28">
      <c r="AB26" s="3"/>
    </row>
    <row r="27" spans="28:28">
      <c r="AB27" s="3"/>
    </row>
    <row r="28" spans="28:28">
      <c r="AB28" s="3"/>
    </row>
    <row r="29" spans="28:28">
      <c r="AB29" s="3"/>
    </row>
    <row r="30" spans="28:28">
      <c r="AB30" s="3"/>
    </row>
    <row r="31" spans="28:28">
      <c r="AB31" s="3"/>
    </row>
    <row r="32" spans="28:28">
      <c r="AB32" s="3"/>
    </row>
    <row r="33" spans="28:28">
      <c r="AB33" s="3"/>
    </row>
    <row r="34" spans="28:28">
      <c r="AB34" s="3"/>
    </row>
    <row r="35" spans="28:28">
      <c r="AB35" s="3"/>
    </row>
    <row r="36" spans="28:28">
      <c r="AB36" s="3"/>
    </row>
    <row r="37" spans="28:28">
      <c r="AB37" s="3"/>
    </row>
    <row r="38" spans="28:28">
      <c r="AB38" s="3"/>
    </row>
    <row r="39" spans="28:28">
      <c r="AB39" s="3"/>
    </row>
  </sheetData>
  <sortState xmlns:xlrd2="http://schemas.microsoft.com/office/spreadsheetml/2017/richdata2" ref="A9:AH9">
    <sortCondition ref="E9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E9B3-8733-4C9F-ABB0-9B7708052FD7}">
  <sheetPr>
    <pageSetUpPr fitToPage="1"/>
  </sheetPr>
  <dimension ref="A1:AS48"/>
  <sheetViews>
    <sheetView workbookViewId="0">
      <selection activeCell="AR18" sqref="A1:AR18"/>
    </sheetView>
  </sheetViews>
  <sheetFormatPr baseColWidth="10" defaultColWidth="9" defaultRowHeight="13"/>
  <cols>
    <col min="1" max="1" width="3" style="1" customWidth="1"/>
    <col min="2" max="2" width="16.6640625" style="1" customWidth="1"/>
    <col min="3" max="3" width="24" style="1" hidden="1" customWidth="1"/>
    <col min="4" max="4" width="2" style="1" hidden="1" customWidth="1"/>
    <col min="5" max="5" width="3.83203125" style="47" customWidth="1"/>
    <col min="6" max="6" width="1.1640625" style="1" customWidth="1"/>
    <col min="7" max="7" width="7.1640625" style="48" customWidth="1"/>
    <col min="8" max="8" width="1.1640625" style="2" customWidth="1"/>
    <col min="9" max="9" width="7.1640625" style="48" bestFit="1" customWidth="1"/>
    <col min="10" max="10" width="1.1640625" style="2" customWidth="1"/>
    <col min="11" max="13" width="7.83203125" style="48" hidden="1" customWidth="1"/>
    <col min="14" max="14" width="1.1640625" style="2" hidden="1" customWidth="1"/>
    <col min="15" max="15" width="7.1640625" style="3" hidden="1" customWidth="1"/>
    <col min="16" max="16" width="5.6640625" style="3" customWidth="1"/>
    <col min="17" max="17" width="1.1640625" style="1" customWidth="1"/>
    <col min="18" max="18" width="6.1640625" style="51" customWidth="1"/>
    <col min="19" max="19" width="5.1640625" style="1" customWidth="1"/>
    <col min="20" max="20" width="1.1640625" style="1" customWidth="1"/>
    <col min="21" max="21" width="5.83203125" style="70" customWidth="1"/>
    <col min="22" max="22" width="4.1640625" style="1" customWidth="1"/>
    <col min="23" max="23" width="1.1640625" style="1" customWidth="1"/>
    <col min="24" max="24" width="4.83203125" style="70" customWidth="1"/>
    <col min="25" max="25" width="4.1640625" style="1" customWidth="1"/>
    <col min="26" max="26" width="1.1640625" style="1" customWidth="1"/>
    <col min="27" max="27" width="4.83203125" style="70" customWidth="1"/>
    <col min="28" max="28" width="4.33203125" style="1" customWidth="1"/>
    <col min="29" max="29" width="1.1640625" style="1" customWidth="1"/>
    <col min="30" max="30" width="6.5" style="70" customWidth="1"/>
    <col min="31" max="31" width="4.6640625" style="1" customWidth="1"/>
    <col min="32" max="32" width="1.1640625" style="1" hidden="1" customWidth="1"/>
    <col min="33" max="33" width="4.83203125" style="4" hidden="1" customWidth="1"/>
    <col min="34" max="34" width="4.83203125" style="1" hidden="1" customWidth="1"/>
    <col min="35" max="35" width="1.1640625" style="1" customWidth="1"/>
    <col min="36" max="36" width="7.6640625" style="70" customWidth="1"/>
    <col min="37" max="37" width="9.33203125" style="4" hidden="1" customWidth="1"/>
    <col min="38" max="38" width="6.6640625" style="70" customWidth="1"/>
    <col min="39" max="39" width="5.83203125" style="1" customWidth="1"/>
    <col min="40" max="40" width="3.83203125" style="1" customWidth="1"/>
    <col min="41" max="41" width="1.1640625" style="1" customWidth="1"/>
    <col min="42" max="42" width="5.83203125" style="5" customWidth="1"/>
    <col min="43" max="43" width="1.1640625" style="5" customWidth="1"/>
    <col min="44" max="44" width="4.5" style="6" customWidth="1"/>
    <col min="45" max="16384" width="9" style="1"/>
  </cols>
  <sheetData>
    <row r="1" spans="1:45" ht="18">
      <c r="A1" s="64" t="s">
        <v>65</v>
      </c>
    </row>
    <row r="4" spans="1:45" ht="15.75" customHeight="1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104" t="s">
        <v>3</v>
      </c>
      <c r="H4" s="104"/>
      <c r="I4" s="104"/>
      <c r="J4" s="104"/>
      <c r="K4" s="104"/>
      <c r="L4" s="104"/>
      <c r="M4" s="104"/>
      <c r="N4" s="104"/>
      <c r="O4" s="104"/>
      <c r="P4" s="105"/>
      <c r="Q4" s="7"/>
      <c r="R4" s="52"/>
      <c r="S4" s="14" t="s">
        <v>8</v>
      </c>
      <c r="T4" s="15"/>
      <c r="U4" s="71"/>
      <c r="V4" s="14" t="s">
        <v>9</v>
      </c>
      <c r="W4" s="7"/>
      <c r="X4" s="71"/>
      <c r="Y4" s="14" t="s">
        <v>10</v>
      </c>
      <c r="Z4" s="7"/>
      <c r="AA4" s="71"/>
      <c r="AB4" s="14" t="s">
        <v>11</v>
      </c>
      <c r="AC4" s="7"/>
      <c r="AD4" s="71"/>
      <c r="AE4" s="14" t="s">
        <v>12</v>
      </c>
      <c r="AF4" s="50"/>
      <c r="AG4" s="16"/>
      <c r="AH4" s="14" t="s">
        <v>64</v>
      </c>
      <c r="AI4" s="7"/>
      <c r="AJ4" s="101" t="s">
        <v>13</v>
      </c>
      <c r="AK4" s="102"/>
      <c r="AL4" s="102"/>
      <c r="AM4" s="102"/>
      <c r="AN4" s="103"/>
      <c r="AO4" s="7"/>
      <c r="AP4" s="19" t="s">
        <v>14</v>
      </c>
      <c r="AQ4" s="20"/>
      <c r="AR4" s="21" t="s">
        <v>15</v>
      </c>
    </row>
    <row r="5" spans="1:45">
      <c r="A5" s="7"/>
      <c r="B5" s="7"/>
      <c r="C5" s="7"/>
      <c r="D5" s="7"/>
      <c r="E5" s="15"/>
      <c r="F5" s="7"/>
      <c r="G5" s="22"/>
      <c r="H5" s="23"/>
      <c r="I5" s="22"/>
      <c r="J5" s="23"/>
      <c r="K5" s="22" t="s">
        <v>16</v>
      </c>
      <c r="L5" s="22" t="s">
        <v>17</v>
      </c>
      <c r="M5" s="22" t="s">
        <v>18</v>
      </c>
      <c r="N5" s="24"/>
      <c r="O5" s="25" t="s">
        <v>19</v>
      </c>
      <c r="P5" s="26" t="s">
        <v>20</v>
      </c>
      <c r="Q5" s="7"/>
      <c r="R5" s="53" t="s">
        <v>17</v>
      </c>
      <c r="S5" s="28" t="s">
        <v>21</v>
      </c>
      <c r="T5" s="15"/>
      <c r="U5" s="72" t="s">
        <v>17</v>
      </c>
      <c r="V5" s="28" t="s">
        <v>21</v>
      </c>
      <c r="W5" s="7"/>
      <c r="X5" s="72" t="s">
        <v>17</v>
      </c>
      <c r="Y5" s="28" t="s">
        <v>21</v>
      </c>
      <c r="Z5" s="7"/>
      <c r="AA5" s="72" t="s">
        <v>17</v>
      </c>
      <c r="AB5" s="28" t="s">
        <v>21</v>
      </c>
      <c r="AC5" s="7"/>
      <c r="AD5" s="72" t="s">
        <v>17</v>
      </c>
      <c r="AE5" s="28" t="s">
        <v>21</v>
      </c>
      <c r="AF5" s="15"/>
      <c r="AG5" s="27" t="s">
        <v>17</v>
      </c>
      <c r="AH5" s="28" t="s">
        <v>21</v>
      </c>
      <c r="AI5" s="7"/>
      <c r="AJ5" s="72" t="s">
        <v>22</v>
      </c>
      <c r="AK5" s="29" t="s">
        <v>23</v>
      </c>
      <c r="AL5" s="78" t="s">
        <v>24</v>
      </c>
      <c r="AM5" s="30" t="s">
        <v>25</v>
      </c>
      <c r="AN5" s="28" t="s">
        <v>26</v>
      </c>
      <c r="AO5" s="7"/>
      <c r="AP5" s="31" t="s">
        <v>26</v>
      </c>
      <c r="AQ5" s="20"/>
      <c r="AR5" s="32" t="s">
        <v>27</v>
      </c>
    </row>
    <row r="6" spans="1:45">
      <c r="A6" s="7"/>
      <c r="B6" s="7"/>
      <c r="C6" s="7"/>
      <c r="D6" s="7"/>
      <c r="E6" s="15"/>
      <c r="F6" s="7"/>
      <c r="G6" s="22" t="s">
        <v>28</v>
      </c>
      <c r="H6" s="23"/>
      <c r="I6" s="30" t="s">
        <v>29</v>
      </c>
      <c r="J6" s="23"/>
      <c r="K6" s="22"/>
      <c r="L6" s="22"/>
      <c r="M6" s="22"/>
      <c r="N6" s="24"/>
      <c r="O6" s="25"/>
      <c r="P6" s="33" t="s">
        <v>26</v>
      </c>
      <c r="Q6" s="7"/>
      <c r="R6" s="54"/>
      <c r="S6" s="35" t="s">
        <v>30</v>
      </c>
      <c r="T6" s="15"/>
      <c r="U6" s="73"/>
      <c r="V6" s="35" t="s">
        <v>30</v>
      </c>
      <c r="W6" s="7"/>
      <c r="X6" s="73"/>
      <c r="Y6" s="35" t="s">
        <v>30</v>
      </c>
      <c r="Z6" s="7"/>
      <c r="AA6" s="73"/>
      <c r="AB6" s="35" t="s">
        <v>30</v>
      </c>
      <c r="AC6" s="7"/>
      <c r="AD6" s="73"/>
      <c r="AE6" s="35" t="s">
        <v>30</v>
      </c>
      <c r="AF6" s="15"/>
      <c r="AG6" s="34"/>
      <c r="AH6" s="35" t="s">
        <v>30</v>
      </c>
      <c r="AI6" s="7"/>
      <c r="AJ6" s="73" t="s">
        <v>31</v>
      </c>
      <c r="AK6" s="29" t="s">
        <v>17</v>
      </c>
      <c r="AL6" s="78" t="s">
        <v>18</v>
      </c>
      <c r="AM6" s="36" t="s">
        <v>26</v>
      </c>
      <c r="AN6" s="35" t="s">
        <v>30</v>
      </c>
      <c r="AO6" s="7"/>
      <c r="AP6" s="31" t="s">
        <v>32</v>
      </c>
      <c r="AQ6" s="20"/>
      <c r="AR6" s="32"/>
    </row>
    <row r="7" spans="1:45">
      <c r="A7" s="7"/>
      <c r="B7" s="7"/>
      <c r="C7" s="7"/>
      <c r="D7" s="7"/>
      <c r="E7" s="15"/>
      <c r="F7" s="7"/>
      <c r="G7" s="22" t="s">
        <v>17</v>
      </c>
      <c r="H7" s="23"/>
      <c r="I7" s="37" t="s">
        <v>17</v>
      </c>
      <c r="J7" s="23"/>
      <c r="K7" s="22"/>
      <c r="L7" s="22"/>
      <c r="M7" s="22"/>
      <c r="N7" s="24"/>
      <c r="O7" s="25"/>
      <c r="P7" s="38" t="s">
        <v>32</v>
      </c>
      <c r="Q7" s="7"/>
      <c r="R7" s="55"/>
      <c r="S7" s="40" t="s">
        <v>33</v>
      </c>
      <c r="T7" s="15"/>
      <c r="U7" s="74"/>
      <c r="V7" s="40" t="s">
        <v>33</v>
      </c>
      <c r="W7" s="7"/>
      <c r="X7" s="74"/>
      <c r="Y7" s="40" t="s">
        <v>33</v>
      </c>
      <c r="Z7" s="7"/>
      <c r="AA7" s="74"/>
      <c r="AB7" s="40" t="s">
        <v>33</v>
      </c>
      <c r="AC7" s="7"/>
      <c r="AD7" s="74"/>
      <c r="AE7" s="40" t="s">
        <v>33</v>
      </c>
      <c r="AF7" s="15"/>
      <c r="AG7" s="39"/>
      <c r="AH7" s="40" t="s">
        <v>33</v>
      </c>
      <c r="AI7" s="7"/>
      <c r="AJ7" s="74" t="s">
        <v>17</v>
      </c>
      <c r="AK7" s="98"/>
      <c r="AL7" s="99"/>
      <c r="AM7" s="37" t="s">
        <v>32</v>
      </c>
      <c r="AN7" s="40" t="s">
        <v>33</v>
      </c>
      <c r="AO7" s="7"/>
      <c r="AP7" s="41"/>
      <c r="AQ7" s="20"/>
      <c r="AR7" s="42"/>
    </row>
    <row r="8" spans="1:45">
      <c r="K8" s="43" t="s">
        <v>34</v>
      </c>
      <c r="L8" s="43"/>
      <c r="M8" s="43"/>
      <c r="N8" s="44"/>
      <c r="O8" s="45"/>
      <c r="P8" s="45"/>
      <c r="R8" s="49"/>
      <c r="S8" s="47"/>
      <c r="T8" s="47"/>
      <c r="U8" s="75"/>
      <c r="V8" s="47"/>
      <c r="X8" s="75"/>
      <c r="Y8" s="47"/>
      <c r="AA8" s="75"/>
      <c r="AB8" s="47"/>
      <c r="AD8" s="75"/>
      <c r="AE8" s="47"/>
      <c r="AF8" s="47"/>
      <c r="AG8" s="46"/>
      <c r="AH8" s="47"/>
    </row>
    <row r="9" spans="1:45" hidden="1">
      <c r="A9" s="1">
        <v>6</v>
      </c>
      <c r="B9" s="1" t="s">
        <v>35</v>
      </c>
      <c r="E9" s="47">
        <v>1</v>
      </c>
      <c r="G9" s="48">
        <v>0.3888888888888889</v>
      </c>
      <c r="I9" s="48">
        <v>0.45833333333333331</v>
      </c>
      <c r="K9" s="48">
        <f t="shared" ref="K9" si="0">I9-G9</f>
        <v>6.944444444444442E-2</v>
      </c>
      <c r="L9" s="43">
        <v>6.8611111111111109E-2</v>
      </c>
      <c r="M9" s="48">
        <f t="shared" ref="M9" si="1">ABS(K9-L9)</f>
        <v>8.3333333333331094E-4</v>
      </c>
      <c r="O9" s="3">
        <f t="shared" ref="O9" si="2">(M9*24*60*60-60)*0.2</f>
        <v>2.3999999999996136</v>
      </c>
      <c r="P9" s="3">
        <f t="shared" ref="P9" si="3">IF((O9&lt;0),0,O9)</f>
        <v>2.3999999999996136</v>
      </c>
      <c r="AK9" s="4">
        <v>140</v>
      </c>
      <c r="AL9" s="70">
        <f t="shared" ref="AL9" si="4">AJ9-AK9</f>
        <v>-140</v>
      </c>
      <c r="AM9" s="3">
        <f>IF(AL9&lt;0,0.2*AJ9,0.2*AK9+0.5*AL9)</f>
        <v>0</v>
      </c>
      <c r="AN9" s="1">
        <v>100</v>
      </c>
      <c r="AP9" s="5">
        <f>P9+(R9*0.2+S9)+(U9*0.2+V9)+(X9*0.2+Y9)+(AA9*0.2+AB9)+(AD9*0.2+AE9)+AM9+AN9</f>
        <v>102.39999999999961</v>
      </c>
      <c r="AR9" s="6">
        <v>1</v>
      </c>
    </row>
    <row r="10" spans="1:45" ht="16.5" customHeight="1">
      <c r="A10" s="47">
        <v>46</v>
      </c>
      <c r="B10" s="69" t="s">
        <v>115</v>
      </c>
      <c r="C10" s="1" t="s">
        <v>59</v>
      </c>
      <c r="D10" s="1" t="s">
        <v>58</v>
      </c>
      <c r="E10" s="47" t="s">
        <v>105</v>
      </c>
      <c r="G10" s="43">
        <v>0.54166666666666796</v>
      </c>
      <c r="H10" s="1"/>
      <c r="I10" s="48">
        <v>0.57118055555555558</v>
      </c>
      <c r="K10" s="48">
        <f t="shared" ref="K10:K18" si="5">I10-G10</f>
        <v>2.9513888888887618E-2</v>
      </c>
      <c r="L10" s="43">
        <v>2.9166666666666664E-2</v>
      </c>
      <c r="M10" s="48">
        <f t="shared" ref="M10:M18" si="6">ABS(K10-L10)</f>
        <v>3.4722222222095464E-4</v>
      </c>
      <c r="O10" s="3">
        <f t="shared" ref="O10:O18" si="7">(M10*24*60*60-60)*0.2</f>
        <v>-6.0000000000219043</v>
      </c>
      <c r="P10" s="3">
        <f t="shared" ref="P10:P18" si="8">IF((O10&lt;0),0,O10)</f>
        <v>0</v>
      </c>
      <c r="R10" s="70">
        <v>71.67</v>
      </c>
      <c r="S10" s="1">
        <v>0</v>
      </c>
      <c r="U10" s="70">
        <v>55.17</v>
      </c>
      <c r="V10" s="1">
        <v>2</v>
      </c>
      <c r="X10" s="70">
        <v>53.48</v>
      </c>
      <c r="Y10" s="1">
        <v>0</v>
      </c>
      <c r="AA10" s="70">
        <v>47.97</v>
      </c>
      <c r="AB10" s="1">
        <v>0</v>
      </c>
      <c r="AD10" s="70">
        <v>61.48</v>
      </c>
      <c r="AE10" s="1">
        <v>0</v>
      </c>
      <c r="AG10" s="1"/>
      <c r="AJ10" s="70">
        <v>153.9</v>
      </c>
      <c r="AK10" s="4">
        <v>164</v>
      </c>
      <c r="AL10" s="70">
        <f t="shared" ref="AL10:AL18" si="9">AJ10-AK10</f>
        <v>-10.099999999999994</v>
      </c>
      <c r="AM10" s="3">
        <f t="shared" ref="AM10:AM18" si="10">IF(AL10&lt;0,0*AJ10,0*AK10+0.5*AL10)</f>
        <v>0</v>
      </c>
      <c r="AN10" s="1">
        <v>0</v>
      </c>
      <c r="AP10" s="57">
        <f t="shared" ref="AP10:AP18" si="11">P10+(R10*0.2+S10)+(U10*0.2+V10)+(X10*0.2+Y10)+(AA10*0.2+AB10)+(AD10*0.2+AE10)+(AG10*0.2+AH10)+AM10+AN10</f>
        <v>59.954000000000001</v>
      </c>
      <c r="AR10" s="88">
        <v>1</v>
      </c>
    </row>
    <row r="11" spans="1:45" ht="16.5" customHeight="1">
      <c r="A11" s="47">
        <v>14</v>
      </c>
      <c r="B11" s="1" t="s">
        <v>79</v>
      </c>
      <c r="E11" s="47" t="s">
        <v>105</v>
      </c>
      <c r="G11" s="43">
        <v>0.43055555555555602</v>
      </c>
      <c r="H11" s="1"/>
      <c r="I11" s="48">
        <v>0.45956018518518515</v>
      </c>
      <c r="K11" s="48">
        <f t="shared" si="5"/>
        <v>2.9004629629629131E-2</v>
      </c>
      <c r="L11" s="43">
        <v>2.9166666666666664E-2</v>
      </c>
      <c r="M11" s="48">
        <f t="shared" si="6"/>
        <v>1.6203703703753305E-4</v>
      </c>
      <c r="O11" s="3">
        <f t="shared" si="7"/>
        <v>-9.1999999999914284</v>
      </c>
      <c r="P11" s="3">
        <f t="shared" si="8"/>
        <v>0</v>
      </c>
      <c r="R11" s="70">
        <v>69.680000000000007</v>
      </c>
      <c r="S11" s="1">
        <v>0</v>
      </c>
      <c r="U11" s="70">
        <v>51.23</v>
      </c>
      <c r="V11" s="1">
        <v>0</v>
      </c>
      <c r="X11" s="70">
        <v>56.7</v>
      </c>
      <c r="Y11" s="1">
        <v>0</v>
      </c>
      <c r="AA11" s="70">
        <v>60.19</v>
      </c>
      <c r="AB11" s="1">
        <v>0</v>
      </c>
      <c r="AD11" s="70">
        <v>63.08</v>
      </c>
      <c r="AE11" s="1">
        <v>0</v>
      </c>
      <c r="AG11" s="1"/>
      <c r="AJ11" s="70">
        <v>165.96</v>
      </c>
      <c r="AK11" s="4">
        <v>164</v>
      </c>
      <c r="AL11" s="70">
        <f t="shared" si="9"/>
        <v>1.960000000000008</v>
      </c>
      <c r="AM11" s="3">
        <f t="shared" si="10"/>
        <v>0.98000000000000398</v>
      </c>
      <c r="AN11" s="1">
        <v>0</v>
      </c>
      <c r="AP11" s="57">
        <f t="shared" si="11"/>
        <v>61.156000000000006</v>
      </c>
      <c r="AR11" s="88">
        <v>2</v>
      </c>
    </row>
    <row r="12" spans="1:45" ht="16.5" customHeight="1">
      <c r="A12" s="47">
        <v>20</v>
      </c>
      <c r="B12" s="69" t="s">
        <v>84</v>
      </c>
      <c r="C12" s="56"/>
      <c r="D12" s="56"/>
      <c r="E12" s="47" t="s">
        <v>105</v>
      </c>
      <c r="F12" s="56"/>
      <c r="G12" s="43">
        <v>0.45138888888889001</v>
      </c>
      <c r="H12" s="1"/>
      <c r="I12" s="48">
        <v>0.48009259259259257</v>
      </c>
      <c r="K12" s="48">
        <f t="shared" si="5"/>
        <v>2.8703703703702566E-2</v>
      </c>
      <c r="L12" s="43">
        <v>2.9166666666666664E-2</v>
      </c>
      <c r="M12" s="48">
        <f t="shared" si="6"/>
        <v>4.6296296296409814E-4</v>
      </c>
      <c r="O12" s="3">
        <f t="shared" si="7"/>
        <v>-3.999999999980385</v>
      </c>
      <c r="P12" s="3">
        <f t="shared" si="8"/>
        <v>0</v>
      </c>
      <c r="R12" s="70">
        <v>72.06</v>
      </c>
      <c r="S12" s="1">
        <v>0</v>
      </c>
      <c r="U12" s="70">
        <v>50.43</v>
      </c>
      <c r="V12" s="1">
        <v>0</v>
      </c>
      <c r="X12" s="70">
        <v>47.72</v>
      </c>
      <c r="Y12" s="1">
        <v>0</v>
      </c>
      <c r="AA12" s="70">
        <v>51.85</v>
      </c>
      <c r="AB12" s="1">
        <v>0</v>
      </c>
      <c r="AD12" s="70">
        <v>60.82</v>
      </c>
      <c r="AE12" s="1">
        <v>0</v>
      </c>
      <c r="AG12" s="1"/>
      <c r="AJ12" s="70">
        <v>153.79</v>
      </c>
      <c r="AK12" s="4">
        <v>164</v>
      </c>
      <c r="AL12" s="70">
        <f t="shared" si="9"/>
        <v>-10.210000000000008</v>
      </c>
      <c r="AM12" s="3">
        <f t="shared" si="10"/>
        <v>0</v>
      </c>
      <c r="AN12" s="1">
        <v>6</v>
      </c>
      <c r="AP12" s="57">
        <f t="shared" si="11"/>
        <v>62.576000000000008</v>
      </c>
      <c r="AR12" s="88">
        <v>3</v>
      </c>
      <c r="AS12" s="56"/>
    </row>
    <row r="13" spans="1:45" ht="16.5" customHeight="1">
      <c r="A13" s="47">
        <v>9</v>
      </c>
      <c r="B13" s="69" t="s">
        <v>74</v>
      </c>
      <c r="C13" s="1" t="s">
        <v>49</v>
      </c>
      <c r="D13" s="1" t="s">
        <v>48</v>
      </c>
      <c r="E13" s="47" t="s">
        <v>105</v>
      </c>
      <c r="G13" s="43">
        <v>0.41319444444444497</v>
      </c>
      <c r="H13" s="1"/>
      <c r="I13" s="48">
        <v>0.44246527777777778</v>
      </c>
      <c r="K13" s="48">
        <f t="shared" si="5"/>
        <v>2.9270833333332802E-2</v>
      </c>
      <c r="L13" s="43">
        <v>2.9166666666666664E-2</v>
      </c>
      <c r="M13" s="48">
        <f t="shared" si="6"/>
        <v>1.0416666666613825E-4</v>
      </c>
      <c r="O13" s="3">
        <f t="shared" si="7"/>
        <v>-10.200000000009133</v>
      </c>
      <c r="P13" s="3">
        <f t="shared" si="8"/>
        <v>0</v>
      </c>
      <c r="R13" s="70">
        <v>67.16</v>
      </c>
      <c r="S13" s="1">
        <v>0</v>
      </c>
      <c r="U13" s="70">
        <v>51.39</v>
      </c>
      <c r="V13" s="1">
        <v>0</v>
      </c>
      <c r="X13" s="70">
        <v>54.8</v>
      </c>
      <c r="Y13" s="1">
        <v>0</v>
      </c>
      <c r="AA13" s="70">
        <v>57.34</v>
      </c>
      <c r="AB13" s="1">
        <v>0</v>
      </c>
      <c r="AD13" s="70">
        <v>71.02</v>
      </c>
      <c r="AE13" s="1">
        <v>0</v>
      </c>
      <c r="AG13" s="1"/>
      <c r="AJ13" s="70">
        <v>174.91</v>
      </c>
      <c r="AK13" s="4">
        <v>164</v>
      </c>
      <c r="AL13" s="70">
        <f t="shared" si="9"/>
        <v>10.909999999999997</v>
      </c>
      <c r="AM13" s="3">
        <f t="shared" si="10"/>
        <v>5.4549999999999983</v>
      </c>
      <c r="AN13" s="1">
        <v>0</v>
      </c>
      <c r="AP13" s="57">
        <f t="shared" si="11"/>
        <v>65.796999999999997</v>
      </c>
      <c r="AR13" s="47">
        <v>4</v>
      </c>
    </row>
    <row r="14" spans="1:45" ht="16.5" customHeight="1">
      <c r="A14" s="47">
        <v>21</v>
      </c>
      <c r="B14" s="69" t="s">
        <v>85</v>
      </c>
      <c r="C14" s="56"/>
      <c r="D14" s="56"/>
      <c r="E14" s="47" t="s">
        <v>105</v>
      </c>
      <c r="F14" s="56"/>
      <c r="G14" s="43">
        <v>0.45486111111111199</v>
      </c>
      <c r="H14" s="1"/>
      <c r="I14" s="48">
        <v>0.48405092592592597</v>
      </c>
      <c r="K14" s="48">
        <f t="shared" si="5"/>
        <v>2.9189814814813975E-2</v>
      </c>
      <c r="L14" s="43">
        <v>2.9166666666666664E-2</v>
      </c>
      <c r="M14" s="48">
        <f t="shared" si="6"/>
        <v>2.3148148147311004E-5</v>
      </c>
      <c r="O14" s="3">
        <f t="shared" si="7"/>
        <v>-11.600000000014466</v>
      </c>
      <c r="P14" s="3">
        <f t="shared" si="8"/>
        <v>0</v>
      </c>
      <c r="R14" s="70">
        <v>97.93</v>
      </c>
      <c r="S14" s="1">
        <v>0</v>
      </c>
      <c r="U14" s="70">
        <v>60.71</v>
      </c>
      <c r="V14" s="1">
        <v>0</v>
      </c>
      <c r="X14" s="70">
        <v>63.44</v>
      </c>
      <c r="Y14" s="1">
        <v>0</v>
      </c>
      <c r="AA14" s="70">
        <v>61.45</v>
      </c>
      <c r="AB14" s="1">
        <v>0</v>
      </c>
      <c r="AD14" s="70">
        <v>76.349999999999994</v>
      </c>
      <c r="AE14" s="1">
        <v>0</v>
      </c>
      <c r="AG14" s="1"/>
      <c r="AJ14" s="70">
        <v>144.68</v>
      </c>
      <c r="AK14" s="4">
        <v>164</v>
      </c>
      <c r="AL14" s="70">
        <f t="shared" si="9"/>
        <v>-19.319999999999993</v>
      </c>
      <c r="AM14" s="3">
        <f t="shared" si="10"/>
        <v>0</v>
      </c>
      <c r="AN14" s="1">
        <v>0</v>
      </c>
      <c r="AP14" s="57">
        <f t="shared" si="11"/>
        <v>71.975999999999999</v>
      </c>
      <c r="AR14" s="6">
        <v>5</v>
      </c>
      <c r="AS14" s="56"/>
    </row>
    <row r="15" spans="1:45" ht="16.5" customHeight="1">
      <c r="A15" s="47">
        <v>25</v>
      </c>
      <c r="B15" s="69" t="s">
        <v>114</v>
      </c>
      <c r="E15" s="47" t="s">
        <v>105</v>
      </c>
      <c r="G15" s="43">
        <v>0.468750000000001</v>
      </c>
      <c r="H15" s="1"/>
      <c r="I15" s="48">
        <v>0.49814814814814817</v>
      </c>
      <c r="K15" s="48">
        <f t="shared" si="5"/>
        <v>2.9398148148147174E-2</v>
      </c>
      <c r="L15" s="43">
        <v>2.9166666666666664E-2</v>
      </c>
      <c r="M15" s="48">
        <f t="shared" si="6"/>
        <v>2.3148148148051037E-4</v>
      </c>
      <c r="O15" s="3">
        <f t="shared" si="7"/>
        <v>-8.0000000000167812</v>
      </c>
      <c r="P15" s="3">
        <f t="shared" si="8"/>
        <v>0</v>
      </c>
      <c r="R15" s="70">
        <v>87.94</v>
      </c>
      <c r="S15" s="1">
        <v>0</v>
      </c>
      <c r="U15" s="70">
        <v>58.8</v>
      </c>
      <c r="V15" s="1">
        <v>0</v>
      </c>
      <c r="X15" s="70">
        <v>59.84</v>
      </c>
      <c r="Y15" s="1">
        <v>0</v>
      </c>
      <c r="AA15" s="70">
        <v>60.93</v>
      </c>
      <c r="AB15" s="1">
        <v>0</v>
      </c>
      <c r="AD15" s="70">
        <v>73.3</v>
      </c>
      <c r="AE15" s="1">
        <v>0</v>
      </c>
      <c r="AG15" s="1"/>
      <c r="AJ15" s="70">
        <v>172.09</v>
      </c>
      <c r="AK15" s="4">
        <v>164</v>
      </c>
      <c r="AL15" s="70">
        <f t="shared" si="9"/>
        <v>8.0900000000000034</v>
      </c>
      <c r="AM15" s="3">
        <f t="shared" si="10"/>
        <v>4.0450000000000017</v>
      </c>
      <c r="AN15" s="1">
        <v>3</v>
      </c>
      <c r="AP15" s="57">
        <f t="shared" si="11"/>
        <v>75.207000000000008</v>
      </c>
      <c r="AR15" s="47">
        <v>6</v>
      </c>
    </row>
    <row r="16" spans="1:45" ht="16.5" customHeight="1">
      <c r="A16" s="47">
        <v>6</v>
      </c>
      <c r="B16" s="69" t="s">
        <v>71</v>
      </c>
      <c r="E16" s="47" t="s">
        <v>105</v>
      </c>
      <c r="G16" s="43">
        <v>0.40486111111111112</v>
      </c>
      <c r="H16" s="1"/>
      <c r="I16" s="48">
        <v>0.43483796296296301</v>
      </c>
      <c r="K16" s="48">
        <f t="shared" si="5"/>
        <v>2.9976851851851893E-2</v>
      </c>
      <c r="L16" s="43">
        <v>2.9166666666666664E-2</v>
      </c>
      <c r="M16" s="48">
        <f t="shared" si="6"/>
        <v>8.1018518518522972E-4</v>
      </c>
      <c r="O16" s="3">
        <f t="shared" si="7"/>
        <v>2.0000000000007705</v>
      </c>
      <c r="P16" s="3">
        <f t="shared" si="8"/>
        <v>2.0000000000007705</v>
      </c>
      <c r="R16" s="70">
        <v>103.22</v>
      </c>
      <c r="S16" s="1">
        <v>0</v>
      </c>
      <c r="U16" s="70">
        <v>82.38</v>
      </c>
      <c r="V16" s="1">
        <v>0</v>
      </c>
      <c r="X16" s="70">
        <v>62.92</v>
      </c>
      <c r="Y16" s="1">
        <v>0</v>
      </c>
      <c r="AA16" s="70">
        <v>69.209999999999994</v>
      </c>
      <c r="AB16" s="1">
        <v>0</v>
      </c>
      <c r="AD16" s="70">
        <v>75.959999999999994</v>
      </c>
      <c r="AE16" s="1">
        <v>0</v>
      </c>
      <c r="AG16" s="1"/>
      <c r="AJ16" s="70">
        <v>154</v>
      </c>
      <c r="AK16" s="4">
        <v>164</v>
      </c>
      <c r="AL16" s="70">
        <f t="shared" si="9"/>
        <v>-10</v>
      </c>
      <c r="AM16" s="3">
        <f t="shared" si="10"/>
        <v>0</v>
      </c>
      <c r="AN16" s="1">
        <v>0</v>
      </c>
      <c r="AP16" s="57">
        <f t="shared" si="11"/>
        <v>80.738000000000767</v>
      </c>
      <c r="AR16" s="47">
        <v>7</v>
      </c>
    </row>
    <row r="17" spans="1:45" s="56" customFormat="1" ht="16.5" customHeight="1">
      <c r="A17" s="47">
        <v>3</v>
      </c>
      <c r="B17" s="69" t="s">
        <v>116</v>
      </c>
      <c r="C17" s="56" t="s">
        <v>50</v>
      </c>
      <c r="D17" s="56" t="s">
        <v>47</v>
      </c>
      <c r="E17" s="47" t="s">
        <v>105</v>
      </c>
      <c r="G17" s="43">
        <v>0.3923611111111111</v>
      </c>
      <c r="I17" s="48">
        <v>0.42268518518518516</v>
      </c>
      <c r="J17" s="2"/>
      <c r="K17" s="48">
        <f t="shared" si="5"/>
        <v>3.0324074074074059E-2</v>
      </c>
      <c r="L17" s="43">
        <v>2.9166666666666664E-2</v>
      </c>
      <c r="M17" s="48">
        <f t="shared" si="6"/>
        <v>1.1574074074073952E-3</v>
      </c>
      <c r="N17" s="2"/>
      <c r="O17" s="3">
        <f t="shared" si="7"/>
        <v>7.9999999999997904</v>
      </c>
      <c r="P17" s="3">
        <f t="shared" si="8"/>
        <v>7.9999999999997904</v>
      </c>
      <c r="Q17" s="1"/>
      <c r="R17" s="70">
        <v>90.42</v>
      </c>
      <c r="S17" s="1">
        <v>0</v>
      </c>
      <c r="T17" s="1"/>
      <c r="U17" s="70">
        <v>69.400000000000006</v>
      </c>
      <c r="V17" s="1">
        <v>0</v>
      </c>
      <c r="W17" s="1"/>
      <c r="X17" s="70">
        <v>79.05</v>
      </c>
      <c r="Y17" s="1">
        <v>0</v>
      </c>
      <c r="Z17" s="1"/>
      <c r="AA17" s="70">
        <v>81.66</v>
      </c>
      <c r="AB17" s="1">
        <v>0</v>
      </c>
      <c r="AC17" s="1"/>
      <c r="AD17" s="70">
        <v>100.12</v>
      </c>
      <c r="AE17" s="1">
        <v>0</v>
      </c>
      <c r="AF17" s="1"/>
      <c r="AG17" s="1"/>
      <c r="AH17" s="1"/>
      <c r="AI17" s="1"/>
      <c r="AJ17" s="70">
        <v>249.42</v>
      </c>
      <c r="AK17" s="4">
        <v>164</v>
      </c>
      <c r="AL17" s="70">
        <f t="shared" si="9"/>
        <v>85.419999999999987</v>
      </c>
      <c r="AM17" s="3">
        <f t="shared" si="10"/>
        <v>42.709999999999994</v>
      </c>
      <c r="AN17" s="1">
        <v>0</v>
      </c>
      <c r="AO17" s="1"/>
      <c r="AP17" s="57">
        <f t="shared" si="11"/>
        <v>134.8399999999998</v>
      </c>
      <c r="AQ17" s="5"/>
      <c r="AR17" s="47">
        <v>8</v>
      </c>
    </row>
    <row r="18" spans="1:45" s="56" customFormat="1" ht="16.5" customHeight="1">
      <c r="A18" s="47">
        <v>57</v>
      </c>
      <c r="B18" s="69" t="s">
        <v>84</v>
      </c>
      <c r="C18" s="1" t="s">
        <v>42</v>
      </c>
      <c r="D18" s="1" t="s">
        <v>41</v>
      </c>
      <c r="E18" s="47" t="s">
        <v>105</v>
      </c>
      <c r="F18" s="1"/>
      <c r="G18" s="43">
        <v>0.57291666666666663</v>
      </c>
      <c r="H18" s="1"/>
      <c r="I18" s="48">
        <v>0.6020833333333333</v>
      </c>
      <c r="J18" s="2"/>
      <c r="K18" s="48">
        <f t="shared" si="5"/>
        <v>2.9166666666666674E-2</v>
      </c>
      <c r="L18" s="43">
        <v>2.9166666666666664E-2</v>
      </c>
      <c r="M18" s="48">
        <f t="shared" si="6"/>
        <v>1.0408340855860843E-17</v>
      </c>
      <c r="N18" s="2"/>
      <c r="O18" s="3">
        <f t="shared" si="7"/>
        <v>-11.999999999999821</v>
      </c>
      <c r="P18" s="3">
        <f t="shared" si="8"/>
        <v>0</v>
      </c>
      <c r="Q18" s="1"/>
      <c r="R18" s="70">
        <v>88.87</v>
      </c>
      <c r="S18" s="1">
        <v>500</v>
      </c>
      <c r="T18" s="1"/>
      <c r="U18" s="70">
        <v>44.18</v>
      </c>
      <c r="V18" s="1">
        <v>0</v>
      </c>
      <c r="W18" s="1"/>
      <c r="X18" s="70">
        <v>44.03</v>
      </c>
      <c r="Y18" s="1">
        <v>0</v>
      </c>
      <c r="Z18" s="1"/>
      <c r="AA18" s="70">
        <v>49.78</v>
      </c>
      <c r="AB18" s="1">
        <v>0</v>
      </c>
      <c r="AC18" s="1"/>
      <c r="AD18" s="70">
        <v>54.51</v>
      </c>
      <c r="AE18" s="1">
        <v>0</v>
      </c>
      <c r="AF18" s="1"/>
      <c r="AG18" s="1"/>
      <c r="AH18" s="1"/>
      <c r="AI18" s="1"/>
      <c r="AJ18" s="70">
        <v>128.96</v>
      </c>
      <c r="AK18" s="4">
        <v>164</v>
      </c>
      <c r="AL18" s="70">
        <f t="shared" si="9"/>
        <v>-35.039999999999992</v>
      </c>
      <c r="AM18" s="3">
        <f t="shared" si="10"/>
        <v>0</v>
      </c>
      <c r="AN18" s="1">
        <v>0</v>
      </c>
      <c r="AO18" s="1"/>
      <c r="AP18" s="57">
        <f t="shared" si="11"/>
        <v>556.27400000000011</v>
      </c>
      <c r="AQ18" s="5"/>
      <c r="AR18" s="47">
        <v>9</v>
      </c>
      <c r="AS18" s="1"/>
    </row>
    <row r="19" spans="1:45" s="56" customFormat="1">
      <c r="E19" s="6"/>
      <c r="G19" s="43"/>
      <c r="H19" s="1"/>
      <c r="I19" s="48"/>
      <c r="J19" s="2"/>
      <c r="K19" s="48"/>
      <c r="L19" s="43"/>
      <c r="M19" s="48"/>
      <c r="N19" s="2"/>
      <c r="O19" s="3"/>
      <c r="P19" s="3"/>
      <c r="Q19" s="1"/>
      <c r="R19" s="51"/>
      <c r="S19" s="1"/>
      <c r="T19" s="1"/>
      <c r="U19" s="70"/>
      <c r="V19" s="1"/>
      <c r="W19" s="1"/>
      <c r="X19" s="70"/>
      <c r="Y19" s="1"/>
      <c r="Z19" s="1"/>
      <c r="AA19" s="70"/>
      <c r="AB19" s="1"/>
      <c r="AC19" s="1"/>
      <c r="AD19" s="70"/>
      <c r="AE19" s="1"/>
      <c r="AF19" s="1"/>
      <c r="AG19" s="1"/>
      <c r="AH19" s="1"/>
      <c r="AI19" s="1"/>
      <c r="AJ19" s="70"/>
      <c r="AK19" s="4"/>
      <c r="AL19" s="70"/>
      <c r="AM19" s="3"/>
      <c r="AN19" s="1"/>
      <c r="AO19" s="1"/>
      <c r="AP19" s="57"/>
      <c r="AQ19" s="5"/>
      <c r="AR19" s="6"/>
    </row>
    <row r="20" spans="1:45">
      <c r="G20" s="43"/>
      <c r="H20" s="1"/>
      <c r="L20" s="43"/>
      <c r="AG20" s="1"/>
      <c r="AM20" s="3"/>
      <c r="AP20" s="57"/>
      <c r="AR20" s="47"/>
    </row>
    <row r="21" spans="1:45">
      <c r="G21" s="43"/>
      <c r="H21" s="1"/>
      <c r="L21" s="43"/>
      <c r="AG21" s="1"/>
      <c r="AM21" s="3"/>
      <c r="AP21" s="57"/>
    </row>
    <row r="22" spans="1:45" s="56" customFormat="1">
      <c r="E22" s="6"/>
      <c r="G22" s="43"/>
      <c r="H22" s="1"/>
      <c r="I22" s="48"/>
      <c r="J22" s="2"/>
      <c r="K22" s="48"/>
      <c r="L22" s="43"/>
      <c r="M22" s="48"/>
      <c r="N22" s="2"/>
      <c r="O22" s="3"/>
      <c r="P22" s="3"/>
      <c r="Q22" s="1"/>
      <c r="R22" s="51"/>
      <c r="S22" s="1"/>
      <c r="T22" s="1"/>
      <c r="U22" s="70"/>
      <c r="V22" s="1"/>
      <c r="W22" s="1"/>
      <c r="X22" s="70"/>
      <c r="Y22" s="1"/>
      <c r="Z22" s="1"/>
      <c r="AA22" s="70"/>
      <c r="AB22" s="1"/>
      <c r="AC22" s="1"/>
      <c r="AD22" s="70"/>
      <c r="AE22" s="1"/>
      <c r="AF22" s="1"/>
      <c r="AG22" s="1"/>
      <c r="AH22" s="1"/>
      <c r="AI22" s="1"/>
      <c r="AJ22" s="70"/>
      <c r="AK22" s="4"/>
      <c r="AL22" s="70"/>
      <c r="AM22" s="3"/>
      <c r="AN22" s="1"/>
      <c r="AO22" s="1"/>
      <c r="AP22" s="57"/>
      <c r="AQ22" s="5"/>
      <c r="AR22" s="6"/>
    </row>
    <row r="23" spans="1:45">
      <c r="G23" s="43"/>
      <c r="H23" s="1"/>
      <c r="L23" s="43"/>
      <c r="AG23" s="1"/>
      <c r="AM23" s="3"/>
      <c r="AP23" s="57"/>
      <c r="AR23" s="47"/>
    </row>
    <row r="24" spans="1:45">
      <c r="G24" s="43"/>
      <c r="H24" s="1"/>
      <c r="L24" s="43"/>
      <c r="AG24" s="1"/>
      <c r="AM24" s="3"/>
      <c r="AP24" s="57"/>
    </row>
    <row r="25" spans="1:45">
      <c r="G25" s="43"/>
      <c r="L25" s="43"/>
      <c r="AM25" s="3"/>
    </row>
    <row r="26" spans="1:45">
      <c r="G26" s="43"/>
      <c r="L26" s="43"/>
      <c r="AM26" s="3"/>
    </row>
    <row r="27" spans="1:45">
      <c r="G27" s="43"/>
      <c r="L27" s="43"/>
      <c r="AM27" s="3"/>
    </row>
    <row r="28" spans="1:45">
      <c r="G28" s="43"/>
      <c r="L28" s="43"/>
      <c r="AM28" s="3"/>
    </row>
    <row r="29" spans="1:45">
      <c r="G29" s="43"/>
      <c r="L29" s="43"/>
      <c r="AM29" s="3"/>
    </row>
    <row r="30" spans="1:45">
      <c r="G30" s="43"/>
      <c r="L30" s="43"/>
      <c r="AM30" s="3"/>
    </row>
    <row r="31" spans="1:45">
      <c r="G31" s="43"/>
      <c r="L31" s="43"/>
      <c r="AM31" s="3"/>
    </row>
    <row r="32" spans="1:45">
      <c r="G32" s="43"/>
      <c r="L32" s="43"/>
      <c r="AM32" s="3"/>
    </row>
    <row r="33" spans="7:39">
      <c r="G33" s="43"/>
      <c r="L33" s="43"/>
      <c r="AM33" s="3"/>
    </row>
    <row r="34" spans="7:39">
      <c r="G34" s="43"/>
      <c r="L34" s="43"/>
      <c r="AM34" s="3"/>
    </row>
    <row r="35" spans="7:39">
      <c r="G35" s="43"/>
      <c r="L35" s="43"/>
      <c r="AM35" s="3"/>
    </row>
    <row r="36" spans="7:39">
      <c r="G36" s="43"/>
      <c r="L36" s="43"/>
      <c r="AM36" s="3"/>
    </row>
    <row r="37" spans="7:39">
      <c r="G37" s="43"/>
      <c r="L37" s="43"/>
      <c r="AM37" s="3"/>
    </row>
    <row r="38" spans="7:39">
      <c r="G38" s="43"/>
      <c r="L38" s="43"/>
      <c r="AM38" s="3"/>
    </row>
    <row r="39" spans="7:39">
      <c r="G39" s="43"/>
      <c r="L39" s="43"/>
      <c r="AM39" s="3"/>
    </row>
    <row r="40" spans="7:39">
      <c r="G40" s="43"/>
      <c r="L40" s="43"/>
      <c r="AM40" s="3"/>
    </row>
    <row r="41" spans="7:39">
      <c r="G41" s="43"/>
      <c r="L41" s="43"/>
      <c r="AM41" s="3"/>
    </row>
    <row r="42" spans="7:39">
      <c r="G42" s="43"/>
      <c r="L42" s="43"/>
      <c r="AM42" s="3"/>
    </row>
    <row r="43" spans="7:39">
      <c r="G43" s="43"/>
      <c r="L43" s="43"/>
      <c r="AM43" s="3"/>
    </row>
    <row r="44" spans="7:39">
      <c r="G44" s="43"/>
      <c r="L44" s="43"/>
      <c r="AM44" s="3"/>
    </row>
    <row r="45" spans="7:39">
      <c r="G45" s="43"/>
      <c r="L45" s="43"/>
      <c r="AM45" s="3"/>
    </row>
    <row r="46" spans="7:39">
      <c r="G46" s="43"/>
      <c r="L46" s="43"/>
      <c r="AM46" s="3"/>
    </row>
    <row r="47" spans="7:39">
      <c r="G47" s="43"/>
      <c r="L47" s="43"/>
      <c r="AM47" s="3"/>
    </row>
    <row r="48" spans="7:39">
      <c r="G48" s="43"/>
      <c r="L48" s="43"/>
      <c r="AM48" s="3"/>
    </row>
  </sheetData>
  <sortState xmlns:xlrd2="http://schemas.microsoft.com/office/spreadsheetml/2017/richdata2" ref="A10:AS18">
    <sortCondition ref="AP10:AP18"/>
  </sortState>
  <mergeCells count="2">
    <mergeCell ref="AJ4:AN4"/>
    <mergeCell ref="G4:P4"/>
  </mergeCells>
  <printOptions gridLines="1"/>
  <pageMargins left="0.25" right="0.25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37CC9-EE95-4AB9-9491-CC9BC057DB69}">
  <sheetPr>
    <pageSetUpPr fitToPage="1"/>
  </sheetPr>
  <dimension ref="A1:AS46"/>
  <sheetViews>
    <sheetView workbookViewId="0">
      <selection activeCell="AL23" sqref="AL23"/>
    </sheetView>
  </sheetViews>
  <sheetFormatPr baseColWidth="10" defaultColWidth="9" defaultRowHeight="13"/>
  <cols>
    <col min="1" max="1" width="3" style="1" customWidth="1"/>
    <col min="2" max="2" width="16.6640625" style="1" customWidth="1"/>
    <col min="3" max="3" width="24" style="1" hidden="1" customWidth="1"/>
    <col min="4" max="4" width="2" style="1" hidden="1" customWidth="1"/>
    <col min="5" max="5" width="3.83203125" style="47" customWidth="1"/>
    <col min="6" max="6" width="0.6640625" style="1" customWidth="1"/>
    <col min="7" max="7" width="7.6640625" style="48" customWidth="1"/>
    <col min="8" max="8" width="1.1640625" style="2" customWidth="1"/>
    <col min="9" max="9" width="7.6640625" style="48" customWidth="1"/>
    <col min="10" max="10" width="1.1640625" style="2" customWidth="1"/>
    <col min="11" max="13" width="7.83203125" style="48" hidden="1" customWidth="1"/>
    <col min="14" max="14" width="1.1640625" style="2" hidden="1" customWidth="1"/>
    <col min="15" max="15" width="4.83203125" style="3" customWidth="1"/>
    <col min="16" max="16" width="5.83203125" style="3" customWidth="1"/>
    <col min="17" max="17" width="1.1640625" style="1" customWidth="1"/>
    <col min="18" max="18" width="4.83203125" style="51" customWidth="1"/>
    <col min="19" max="19" width="4.1640625" style="1" customWidth="1"/>
    <col min="20" max="20" width="1.1640625" style="1" customWidth="1"/>
    <col min="21" max="21" width="5.83203125" style="70" customWidth="1"/>
    <col min="22" max="22" width="4.1640625" style="1" customWidth="1"/>
    <col min="23" max="23" width="1.1640625" style="1" customWidth="1"/>
    <col min="24" max="24" width="4.83203125" style="70" customWidth="1"/>
    <col min="25" max="25" width="3.5" style="1" customWidth="1"/>
    <col min="26" max="26" width="1.1640625" style="1" customWidth="1"/>
    <col min="27" max="27" width="4.83203125" style="70" customWidth="1"/>
    <col min="28" max="28" width="3.6640625" style="1" customWidth="1"/>
    <col min="29" max="29" width="1.1640625" style="1" customWidth="1"/>
    <col min="30" max="30" width="5.6640625" style="70" customWidth="1"/>
    <col min="31" max="31" width="4.1640625" style="1" customWidth="1"/>
    <col min="32" max="32" width="1.1640625" style="1" hidden="1" customWidth="1"/>
    <col min="33" max="33" width="4.83203125" style="4" hidden="1" customWidth="1"/>
    <col min="34" max="34" width="4.83203125" style="1" hidden="1" customWidth="1"/>
    <col min="35" max="35" width="1.1640625" style="1" customWidth="1"/>
    <col min="36" max="36" width="7.6640625" style="70" customWidth="1"/>
    <col min="37" max="37" width="9.33203125" style="4" hidden="1" customWidth="1"/>
    <col min="38" max="38" width="6.5" style="70" customWidth="1"/>
    <col min="39" max="39" width="5.83203125" style="1" customWidth="1"/>
    <col min="40" max="40" width="3.6640625" style="1" customWidth="1"/>
    <col min="41" max="41" width="1.1640625" style="1" customWidth="1"/>
    <col min="42" max="42" width="6.33203125" style="5" bestFit="1" customWidth="1"/>
    <col min="43" max="43" width="1.1640625" style="5" customWidth="1"/>
    <col min="44" max="44" width="4.83203125" style="6" customWidth="1"/>
    <col min="45" max="16384" width="9" style="1"/>
  </cols>
  <sheetData>
    <row r="1" spans="1:45" ht="18">
      <c r="A1" s="64" t="s">
        <v>65</v>
      </c>
    </row>
    <row r="4" spans="1:45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90"/>
      <c r="H4" s="9" t="s">
        <v>3</v>
      </c>
      <c r="I4" s="9"/>
      <c r="J4" s="10"/>
      <c r="K4" s="11" t="s">
        <v>4</v>
      </c>
      <c r="L4" s="11" t="s">
        <v>5</v>
      </c>
      <c r="M4" s="11" t="s">
        <v>6</v>
      </c>
      <c r="N4" s="8"/>
      <c r="O4" s="12"/>
      <c r="P4" s="13"/>
      <c r="Q4" s="7"/>
      <c r="R4" s="52"/>
      <c r="S4" s="14" t="s">
        <v>8</v>
      </c>
      <c r="T4" s="15"/>
      <c r="U4" s="71"/>
      <c r="V4" s="14" t="s">
        <v>9</v>
      </c>
      <c r="W4" s="7"/>
      <c r="X4" s="71"/>
      <c r="Y4" s="14" t="s">
        <v>10</v>
      </c>
      <c r="Z4" s="7"/>
      <c r="AA4" s="71"/>
      <c r="AB4" s="14" t="s">
        <v>11</v>
      </c>
      <c r="AC4" s="7"/>
      <c r="AD4" s="71"/>
      <c r="AE4" s="14" t="s">
        <v>12</v>
      </c>
      <c r="AF4" s="50"/>
      <c r="AG4" s="16"/>
      <c r="AH4" s="14" t="s">
        <v>64</v>
      </c>
      <c r="AI4" s="7"/>
      <c r="AJ4" s="76" t="s">
        <v>13</v>
      </c>
      <c r="AK4" s="17"/>
      <c r="AL4" s="77" t="s">
        <v>13</v>
      </c>
      <c r="AM4" s="9"/>
      <c r="AN4" s="18"/>
      <c r="AO4" s="7"/>
      <c r="AP4" s="19" t="s">
        <v>14</v>
      </c>
      <c r="AQ4" s="20"/>
      <c r="AR4" s="21" t="s">
        <v>15</v>
      </c>
    </row>
    <row r="5" spans="1:45">
      <c r="A5" s="7"/>
      <c r="B5" s="7"/>
      <c r="C5" s="7"/>
      <c r="D5" s="7"/>
      <c r="E5" s="15"/>
      <c r="F5" s="7"/>
      <c r="G5" s="91"/>
      <c r="H5" s="23"/>
      <c r="I5" s="22"/>
      <c r="J5" s="23"/>
      <c r="K5" s="22" t="s">
        <v>16</v>
      </c>
      <c r="L5" s="22" t="s">
        <v>17</v>
      </c>
      <c r="M5" s="22" t="s">
        <v>18</v>
      </c>
      <c r="N5" s="24"/>
      <c r="O5" s="25" t="s">
        <v>19</v>
      </c>
      <c r="P5" s="33" t="s">
        <v>20</v>
      </c>
      <c r="Q5" s="7"/>
      <c r="R5" s="53" t="s">
        <v>17</v>
      </c>
      <c r="S5" s="28" t="s">
        <v>21</v>
      </c>
      <c r="T5" s="15"/>
      <c r="U5" s="72" t="s">
        <v>17</v>
      </c>
      <c r="V5" s="28" t="s">
        <v>21</v>
      </c>
      <c r="W5" s="7"/>
      <c r="X5" s="72" t="s">
        <v>17</v>
      </c>
      <c r="Y5" s="28" t="s">
        <v>21</v>
      </c>
      <c r="Z5" s="7"/>
      <c r="AA5" s="72" t="s">
        <v>17</v>
      </c>
      <c r="AB5" s="28" t="s">
        <v>21</v>
      </c>
      <c r="AC5" s="7"/>
      <c r="AD5" s="72" t="s">
        <v>17</v>
      </c>
      <c r="AE5" s="28" t="s">
        <v>21</v>
      </c>
      <c r="AF5" s="15"/>
      <c r="AG5" s="27" t="s">
        <v>17</v>
      </c>
      <c r="AH5" s="28" t="s">
        <v>21</v>
      </c>
      <c r="AI5" s="7"/>
      <c r="AJ5" s="72" t="s">
        <v>22</v>
      </c>
      <c r="AK5" s="81" t="s">
        <v>23</v>
      </c>
      <c r="AL5" s="82" t="s">
        <v>24</v>
      </c>
      <c r="AM5" s="30" t="s">
        <v>25</v>
      </c>
      <c r="AN5" s="28" t="s">
        <v>26</v>
      </c>
      <c r="AO5" s="7"/>
      <c r="AP5" s="31" t="s">
        <v>26</v>
      </c>
      <c r="AQ5" s="20"/>
      <c r="AR5" s="32" t="s">
        <v>27</v>
      </c>
    </row>
    <row r="6" spans="1:45">
      <c r="A6" s="7"/>
      <c r="B6" s="7"/>
      <c r="C6" s="7"/>
      <c r="D6" s="7"/>
      <c r="E6" s="15"/>
      <c r="F6" s="7"/>
      <c r="G6" s="91" t="s">
        <v>28</v>
      </c>
      <c r="H6" s="23"/>
      <c r="I6" s="30" t="s">
        <v>29</v>
      </c>
      <c r="J6" s="23"/>
      <c r="K6" s="22"/>
      <c r="L6" s="22"/>
      <c r="M6" s="22"/>
      <c r="N6" s="24"/>
      <c r="O6" s="25"/>
      <c r="P6" s="33" t="s">
        <v>26</v>
      </c>
      <c r="Q6" s="7"/>
      <c r="R6" s="54"/>
      <c r="S6" s="35" t="s">
        <v>30</v>
      </c>
      <c r="T6" s="15"/>
      <c r="U6" s="73"/>
      <c r="V6" s="35" t="s">
        <v>30</v>
      </c>
      <c r="W6" s="7"/>
      <c r="X6" s="73"/>
      <c r="Y6" s="35" t="s">
        <v>30</v>
      </c>
      <c r="Z6" s="7"/>
      <c r="AA6" s="73"/>
      <c r="AB6" s="35" t="s">
        <v>30</v>
      </c>
      <c r="AC6" s="7"/>
      <c r="AD6" s="73"/>
      <c r="AE6" s="35" t="s">
        <v>30</v>
      </c>
      <c r="AF6" s="15"/>
      <c r="AG6" s="34"/>
      <c r="AH6" s="35" t="s">
        <v>30</v>
      </c>
      <c r="AI6" s="7"/>
      <c r="AJ6" s="73" t="s">
        <v>31</v>
      </c>
      <c r="AK6" s="83" t="s">
        <v>17</v>
      </c>
      <c r="AL6" s="84" t="s">
        <v>18</v>
      </c>
      <c r="AM6" s="36" t="s">
        <v>26</v>
      </c>
      <c r="AN6" s="35" t="s">
        <v>30</v>
      </c>
      <c r="AO6" s="7"/>
      <c r="AP6" s="31" t="s">
        <v>32</v>
      </c>
      <c r="AQ6" s="20"/>
      <c r="AR6" s="32"/>
    </row>
    <row r="7" spans="1:45">
      <c r="A7" s="7"/>
      <c r="B7" s="7"/>
      <c r="C7" s="7"/>
      <c r="D7" s="7"/>
      <c r="E7" s="15"/>
      <c r="F7" s="7"/>
      <c r="G7" s="92" t="s">
        <v>17</v>
      </c>
      <c r="H7" s="93"/>
      <c r="I7" s="37" t="s">
        <v>17</v>
      </c>
      <c r="J7" s="93"/>
      <c r="K7" s="94"/>
      <c r="L7" s="94"/>
      <c r="M7" s="94"/>
      <c r="N7" s="95"/>
      <c r="O7" s="96"/>
      <c r="P7" s="38" t="s">
        <v>32</v>
      </c>
      <c r="Q7" s="7"/>
      <c r="R7" s="55"/>
      <c r="S7" s="40" t="s">
        <v>33</v>
      </c>
      <c r="T7" s="15"/>
      <c r="U7" s="74"/>
      <c r="V7" s="40" t="s">
        <v>33</v>
      </c>
      <c r="W7" s="7"/>
      <c r="X7" s="74"/>
      <c r="Y7" s="40" t="s">
        <v>33</v>
      </c>
      <c r="Z7" s="7"/>
      <c r="AA7" s="74"/>
      <c r="AB7" s="40" t="s">
        <v>33</v>
      </c>
      <c r="AC7" s="7"/>
      <c r="AD7" s="74"/>
      <c r="AE7" s="40" t="s">
        <v>33</v>
      </c>
      <c r="AF7" s="15"/>
      <c r="AG7" s="39"/>
      <c r="AH7" s="40" t="s">
        <v>33</v>
      </c>
      <c r="AI7" s="7"/>
      <c r="AJ7" s="74" t="s">
        <v>17</v>
      </c>
      <c r="AK7" s="85"/>
      <c r="AL7" s="86"/>
      <c r="AM7" s="37" t="s">
        <v>32</v>
      </c>
      <c r="AN7" s="40" t="s">
        <v>33</v>
      </c>
      <c r="AO7" s="7"/>
      <c r="AP7" s="41"/>
      <c r="AQ7" s="20"/>
      <c r="AR7" s="42"/>
    </row>
    <row r="8" spans="1:45">
      <c r="K8" s="43" t="s">
        <v>34</v>
      </c>
      <c r="L8" s="43"/>
      <c r="M8" s="43"/>
      <c r="N8" s="44"/>
      <c r="O8" s="45"/>
      <c r="P8" s="45"/>
      <c r="R8" s="49"/>
      <c r="S8" s="47"/>
      <c r="T8" s="47"/>
      <c r="U8" s="75"/>
      <c r="V8" s="47"/>
      <c r="X8" s="75"/>
      <c r="Y8" s="47"/>
      <c r="AA8" s="75"/>
      <c r="AB8" s="47"/>
      <c r="AD8" s="75"/>
      <c r="AE8" s="47"/>
      <c r="AF8" s="47"/>
      <c r="AG8" s="46"/>
      <c r="AH8" s="47"/>
    </row>
    <row r="9" spans="1:45" hidden="1">
      <c r="A9" s="1">
        <v>6</v>
      </c>
      <c r="B9" s="1" t="s">
        <v>35</v>
      </c>
      <c r="E9" s="47">
        <v>1</v>
      </c>
      <c r="G9" s="48">
        <v>0.3888888888888889</v>
      </c>
      <c r="I9" s="48">
        <v>0.45833333333333331</v>
      </c>
      <c r="K9" s="48">
        <f t="shared" ref="K9" si="0">I9-G9</f>
        <v>6.944444444444442E-2</v>
      </c>
      <c r="L9" s="43">
        <v>6.8611111111111109E-2</v>
      </c>
      <c r="M9" s="48">
        <f t="shared" ref="M9" si="1">ABS(K9-L9)</f>
        <v>8.3333333333331094E-4</v>
      </c>
      <c r="O9" s="3">
        <f t="shared" ref="O9" si="2">(M9*24*60*60-60)*0.2</f>
        <v>2.3999999999996136</v>
      </c>
      <c r="P9" s="3">
        <f t="shared" ref="P9" si="3">IF((O9&lt;0),0,O9)</f>
        <v>2.3999999999996136</v>
      </c>
      <c r="AK9" s="4">
        <v>140</v>
      </c>
      <c r="AL9" s="70">
        <f t="shared" ref="AL9" si="4">AJ9-AK9</f>
        <v>-140</v>
      </c>
      <c r="AM9" s="3">
        <f>IF(AL9&lt;0,0.2*AJ9,0.2*AK9+0.5*AL9)</f>
        <v>0</v>
      </c>
      <c r="AN9" s="1">
        <v>100</v>
      </c>
      <c r="AP9" s="5">
        <f>P9+(R9*0.2+S9)+(U9*0.2+V9)+(X9*0.2+Y9)+(AA9*0.2+AB9)+(AD9*0.2+AE9)+AM9+AN9</f>
        <v>102.39999999999961</v>
      </c>
      <c r="AR9" s="6">
        <v>1</v>
      </c>
    </row>
    <row r="10" spans="1:45" ht="22.5" customHeight="1">
      <c r="A10" s="47">
        <v>13</v>
      </c>
      <c r="B10" s="69" t="s">
        <v>78</v>
      </c>
      <c r="E10" s="47" t="s">
        <v>106</v>
      </c>
      <c r="G10" s="43">
        <v>0.42708333333333398</v>
      </c>
      <c r="H10" s="1"/>
      <c r="I10" s="48">
        <v>0.45643518518518517</v>
      </c>
      <c r="K10" s="48">
        <f t="shared" ref="K10:K18" si="5">I10-G10</f>
        <v>2.9351851851851185E-2</v>
      </c>
      <c r="L10" s="43">
        <v>2.9166666666666664E-2</v>
      </c>
      <c r="M10" s="48">
        <f t="shared" ref="M10:M18" si="6">ABS(K10-L10)</f>
        <v>1.851851851845214E-4</v>
      </c>
      <c r="O10" s="3">
        <f t="shared" ref="O10:O18" si="7">(M10*24*60*60-60)*0.2</f>
        <v>-8.8000000000114706</v>
      </c>
      <c r="P10" s="3">
        <f t="shared" ref="P10:P18" si="8">IF((O10&lt;0),0,O10)</f>
        <v>0</v>
      </c>
      <c r="R10" s="70">
        <v>61.85</v>
      </c>
      <c r="S10" s="1">
        <v>0</v>
      </c>
      <c r="U10" s="70">
        <v>44.98</v>
      </c>
      <c r="V10" s="1">
        <v>0</v>
      </c>
      <c r="X10" s="70">
        <v>44.47</v>
      </c>
      <c r="Y10" s="1">
        <v>0</v>
      </c>
      <c r="AA10" s="70">
        <v>41.12</v>
      </c>
      <c r="AB10" s="1">
        <v>0</v>
      </c>
      <c r="AD10" s="70">
        <v>52.9</v>
      </c>
      <c r="AE10" s="1">
        <v>0</v>
      </c>
      <c r="AG10" s="1"/>
      <c r="AJ10" s="70">
        <v>170.63</v>
      </c>
      <c r="AK10" s="4">
        <v>164</v>
      </c>
      <c r="AL10" s="70">
        <f t="shared" ref="AL10:AL18" si="9">AJ10-AK10</f>
        <v>6.6299999999999955</v>
      </c>
      <c r="AM10" s="3">
        <f>IF(AL10&lt;0,0*AJ10,0*AK10+0.5*AL10)</f>
        <v>3.3149999999999977</v>
      </c>
      <c r="AN10" s="1">
        <v>0</v>
      </c>
      <c r="AP10" s="57">
        <f t="shared" ref="AP10:AP18" si="10">P10+(R10*0.2+S10)+(U10*0.2+V10)+(X10*0.2+Y10)+(AA10*0.2+AB10)+(AD10*0.2+AE10)+(AG10*0.2+AH10)+AM10+AN10</f>
        <v>52.378999999999991</v>
      </c>
      <c r="AR10" s="89">
        <v>1</v>
      </c>
    </row>
    <row r="11" spans="1:45" ht="22.5" customHeight="1">
      <c r="A11" s="47">
        <v>50</v>
      </c>
      <c r="B11" s="69" t="s">
        <v>98</v>
      </c>
      <c r="E11" s="47" t="s">
        <v>106</v>
      </c>
      <c r="G11" s="43">
        <v>0.55208333333333337</v>
      </c>
      <c r="H11" s="1"/>
      <c r="I11" s="48">
        <v>0.58136574074074077</v>
      </c>
      <c r="K11" s="48">
        <f t="shared" si="5"/>
        <v>2.9282407407407396E-2</v>
      </c>
      <c r="L11" s="43">
        <v>2.9166666666666664E-2</v>
      </c>
      <c r="M11" s="48">
        <f t="shared" si="6"/>
        <v>1.1574074074073223E-4</v>
      </c>
      <c r="O11" s="3">
        <f t="shared" si="7"/>
        <v>-10.000000000000149</v>
      </c>
      <c r="P11" s="3">
        <f t="shared" si="8"/>
        <v>0</v>
      </c>
      <c r="R11" s="70">
        <v>65.87</v>
      </c>
      <c r="S11" s="1">
        <v>0</v>
      </c>
      <c r="U11" s="70">
        <v>47.43</v>
      </c>
      <c r="V11" s="1">
        <v>0</v>
      </c>
      <c r="X11" s="70">
        <v>50.7</v>
      </c>
      <c r="Y11" s="1">
        <v>0</v>
      </c>
      <c r="AA11" s="70">
        <v>45.34</v>
      </c>
      <c r="AB11" s="1">
        <v>0</v>
      </c>
      <c r="AD11" s="70">
        <v>55.79</v>
      </c>
      <c r="AE11" s="1">
        <v>0</v>
      </c>
      <c r="AG11" s="1"/>
      <c r="AJ11" s="70">
        <v>151.41</v>
      </c>
      <c r="AK11" s="4">
        <v>164</v>
      </c>
      <c r="AL11" s="70">
        <f t="shared" si="9"/>
        <v>-12.590000000000003</v>
      </c>
      <c r="AM11" s="3">
        <f>IF(AL11&lt;0,0*AJ11,0*AK11+0.5*AL11)</f>
        <v>0</v>
      </c>
      <c r="AN11" s="1">
        <v>3</v>
      </c>
      <c r="AP11" s="57">
        <f t="shared" si="10"/>
        <v>56.02600000000001</v>
      </c>
      <c r="AR11" s="89">
        <v>2</v>
      </c>
    </row>
    <row r="12" spans="1:45" ht="22.5" customHeight="1">
      <c r="A12" s="47">
        <v>8</v>
      </c>
      <c r="B12" s="69" t="s">
        <v>73</v>
      </c>
      <c r="E12" s="47" t="s">
        <v>106</v>
      </c>
      <c r="F12" s="49"/>
      <c r="G12" s="43">
        <v>0.40972222222222199</v>
      </c>
      <c r="H12" s="1"/>
      <c r="I12" s="48">
        <v>0.43896990740740738</v>
      </c>
      <c r="K12" s="48">
        <f t="shared" si="5"/>
        <v>2.924768518518539E-2</v>
      </c>
      <c r="L12" s="43">
        <v>2.9166666666666664E-2</v>
      </c>
      <c r="M12" s="48">
        <f t="shared" si="6"/>
        <v>8.1018518518726629E-5</v>
      </c>
      <c r="O12" s="3">
        <f t="shared" si="7"/>
        <v>-10.599999999996406</v>
      </c>
      <c r="P12" s="3">
        <f t="shared" si="8"/>
        <v>0</v>
      </c>
      <c r="R12" s="70">
        <v>69.72</v>
      </c>
      <c r="S12" s="1">
        <v>0</v>
      </c>
      <c r="U12" s="70">
        <v>44.74</v>
      </c>
      <c r="V12" s="1">
        <v>0</v>
      </c>
      <c r="X12" s="70">
        <v>45.95</v>
      </c>
      <c r="Y12" s="1">
        <v>0</v>
      </c>
      <c r="AA12" s="70">
        <v>45.36</v>
      </c>
      <c r="AB12" s="1">
        <v>0</v>
      </c>
      <c r="AD12" s="70">
        <v>56.49</v>
      </c>
      <c r="AE12" s="1">
        <v>0</v>
      </c>
      <c r="AG12" s="1"/>
      <c r="AJ12" s="70">
        <v>156.37</v>
      </c>
      <c r="AK12" s="4">
        <v>164</v>
      </c>
      <c r="AL12" s="70">
        <f t="shared" si="9"/>
        <v>-7.6299999999999955</v>
      </c>
      <c r="AM12" s="3">
        <f>IF(AL12&lt;0,0*AJ12,0*AK12+0.5*AL12)</f>
        <v>0</v>
      </c>
      <c r="AN12" s="1">
        <v>6</v>
      </c>
      <c r="AP12" s="57">
        <f t="shared" si="10"/>
        <v>58.452000000000012</v>
      </c>
      <c r="AR12" s="89">
        <v>3</v>
      </c>
    </row>
    <row r="13" spans="1:45" ht="22.5" customHeight="1">
      <c r="A13" s="47">
        <v>28</v>
      </c>
      <c r="B13" s="69" t="s">
        <v>69</v>
      </c>
      <c r="C13" s="56"/>
      <c r="D13" s="56"/>
      <c r="E13" s="47" t="s">
        <v>106</v>
      </c>
      <c r="F13" s="66"/>
      <c r="G13" s="43">
        <v>0.39583333333333331</v>
      </c>
      <c r="H13" s="1"/>
      <c r="I13" s="48">
        <v>0.42479166666666668</v>
      </c>
      <c r="K13" s="48">
        <f t="shared" si="5"/>
        <v>2.8958333333333364E-2</v>
      </c>
      <c r="L13" s="43">
        <v>2.9166666666666664E-2</v>
      </c>
      <c r="M13" s="48">
        <f t="shared" si="6"/>
        <v>2.0833333333329998E-4</v>
      </c>
      <c r="O13" s="3">
        <f t="shared" si="7"/>
        <v>-8.4000000000005777</v>
      </c>
      <c r="P13" s="3">
        <f t="shared" si="8"/>
        <v>0</v>
      </c>
      <c r="R13" s="70">
        <v>72.459999999999994</v>
      </c>
      <c r="S13" s="1">
        <v>0</v>
      </c>
      <c r="U13" s="70">
        <v>48.31</v>
      </c>
      <c r="V13" s="1">
        <v>0</v>
      </c>
      <c r="X13" s="70">
        <v>51.77</v>
      </c>
      <c r="Y13" s="1">
        <v>0</v>
      </c>
      <c r="AA13" s="70">
        <v>55.5</v>
      </c>
      <c r="AB13" s="1">
        <v>0</v>
      </c>
      <c r="AD13" s="70">
        <v>62.19</v>
      </c>
      <c r="AE13" s="1">
        <v>0</v>
      </c>
      <c r="AG13" s="1"/>
      <c r="AJ13" s="70">
        <v>151.55000000000001</v>
      </c>
      <c r="AK13" s="4">
        <v>164</v>
      </c>
      <c r="AL13" s="70">
        <f t="shared" si="9"/>
        <v>-12.449999999999989</v>
      </c>
      <c r="AM13" s="3">
        <v>3</v>
      </c>
      <c r="AN13" s="1">
        <v>3</v>
      </c>
      <c r="AP13" s="57">
        <f t="shared" si="10"/>
        <v>64.046000000000006</v>
      </c>
      <c r="AQ13" s="56"/>
      <c r="AR13" s="47">
        <v>4</v>
      </c>
      <c r="AS13" s="56"/>
    </row>
    <row r="14" spans="1:45" ht="22.5" customHeight="1">
      <c r="A14" s="47">
        <v>19</v>
      </c>
      <c r="B14" s="69" t="s">
        <v>83</v>
      </c>
      <c r="C14" s="56"/>
      <c r="D14" s="56"/>
      <c r="E14" s="47" t="s">
        <v>106</v>
      </c>
      <c r="F14" s="56"/>
      <c r="G14" s="43">
        <v>0.44791666666666702</v>
      </c>
      <c r="H14" s="1"/>
      <c r="I14" s="48">
        <v>0.47738425925925926</v>
      </c>
      <c r="K14" s="48">
        <f t="shared" si="5"/>
        <v>2.946759259259224E-2</v>
      </c>
      <c r="L14" s="43">
        <v>2.9166666666666664E-2</v>
      </c>
      <c r="M14" s="48">
        <f t="shared" si="6"/>
        <v>3.0092592592557629E-4</v>
      </c>
      <c r="O14" s="3">
        <f t="shared" si="7"/>
        <v>-6.800000000006043</v>
      </c>
      <c r="P14" s="3">
        <f t="shared" si="8"/>
        <v>0</v>
      </c>
      <c r="R14" s="70">
        <v>76.84</v>
      </c>
      <c r="S14" s="1">
        <v>0</v>
      </c>
      <c r="U14" s="70">
        <v>62.73</v>
      </c>
      <c r="V14" s="1">
        <v>0</v>
      </c>
      <c r="X14" s="70">
        <v>60.73</v>
      </c>
      <c r="Y14" s="1">
        <v>0</v>
      </c>
      <c r="AA14" s="70">
        <v>48.32</v>
      </c>
      <c r="AB14" s="1">
        <v>0</v>
      </c>
      <c r="AD14" s="70">
        <v>58.13</v>
      </c>
      <c r="AE14" s="1">
        <v>0</v>
      </c>
      <c r="AG14" s="1"/>
      <c r="AJ14" s="70">
        <v>146.24</v>
      </c>
      <c r="AK14" s="4">
        <v>164</v>
      </c>
      <c r="AL14" s="70">
        <f t="shared" si="9"/>
        <v>-17.759999999999991</v>
      </c>
      <c r="AM14" s="3">
        <f>IF(AL14&lt;0,0*AJ14,0*AK14+0.5*AL14)</f>
        <v>0</v>
      </c>
      <c r="AN14" s="1">
        <v>3</v>
      </c>
      <c r="AP14" s="57">
        <f t="shared" si="10"/>
        <v>64.350000000000009</v>
      </c>
      <c r="AR14" s="47">
        <v>5</v>
      </c>
      <c r="AS14" s="56"/>
    </row>
    <row r="15" spans="1:45" ht="22.5" customHeight="1">
      <c r="A15" s="47">
        <v>41</v>
      </c>
      <c r="B15" s="69" t="s">
        <v>93</v>
      </c>
      <c r="C15" s="56"/>
      <c r="D15" s="56"/>
      <c r="E15" s="47" t="s">
        <v>106</v>
      </c>
      <c r="F15" s="66"/>
      <c r="G15" s="43">
        <v>0.52430555555555702</v>
      </c>
      <c r="H15" s="1"/>
      <c r="I15" s="48">
        <v>0.55351851851851852</v>
      </c>
      <c r="K15" s="48">
        <f t="shared" si="5"/>
        <v>2.9212962962961497E-2</v>
      </c>
      <c r="L15" s="43">
        <v>2.9166666666666664E-2</v>
      </c>
      <c r="M15" s="48">
        <f t="shared" si="6"/>
        <v>4.6296296294833644E-5</v>
      </c>
      <c r="O15" s="3">
        <f t="shared" si="7"/>
        <v>-11.200000000025275</v>
      </c>
      <c r="P15" s="3">
        <f t="shared" si="8"/>
        <v>0</v>
      </c>
      <c r="R15" s="70">
        <v>80.45</v>
      </c>
      <c r="S15" s="1">
        <v>2</v>
      </c>
      <c r="U15" s="70">
        <v>54</v>
      </c>
      <c r="V15" s="1">
        <v>0</v>
      </c>
      <c r="X15" s="70">
        <v>56.67</v>
      </c>
      <c r="Y15" s="1">
        <v>0</v>
      </c>
      <c r="AA15" s="70">
        <v>56.62</v>
      </c>
      <c r="AB15" s="1">
        <v>0</v>
      </c>
      <c r="AD15" s="70">
        <v>64.78</v>
      </c>
      <c r="AE15" s="1">
        <v>0</v>
      </c>
      <c r="AG15" s="1"/>
      <c r="AJ15" s="70">
        <v>163.28</v>
      </c>
      <c r="AK15" s="4">
        <v>164</v>
      </c>
      <c r="AL15" s="70">
        <f t="shared" si="9"/>
        <v>-0.71999999999999886</v>
      </c>
      <c r="AM15" s="3">
        <f>IF(AL15&lt;0,0*AJ15,0*AK15+0.5*AL15)</f>
        <v>0</v>
      </c>
      <c r="AN15" s="1">
        <v>0</v>
      </c>
      <c r="AP15" s="57">
        <f t="shared" si="10"/>
        <v>64.504000000000005</v>
      </c>
      <c r="AR15" s="47">
        <v>6</v>
      </c>
      <c r="AS15" s="56"/>
    </row>
    <row r="16" spans="1:45" ht="22.5" customHeight="1">
      <c r="A16" s="47">
        <v>18</v>
      </c>
      <c r="B16" s="69" t="s">
        <v>82</v>
      </c>
      <c r="C16" s="56"/>
      <c r="D16" s="56"/>
      <c r="E16" s="47" t="s">
        <v>106</v>
      </c>
      <c r="F16" s="49"/>
      <c r="G16" s="43">
        <v>0.44444444444444497</v>
      </c>
      <c r="H16" s="1"/>
      <c r="I16" s="48">
        <v>0.47395833333333331</v>
      </c>
      <c r="K16" s="48">
        <f t="shared" si="5"/>
        <v>2.951388888888834E-2</v>
      </c>
      <c r="L16" s="43">
        <v>2.9166666666666664E-2</v>
      </c>
      <c r="M16" s="48">
        <f t="shared" si="6"/>
        <v>3.4722222222167629E-4</v>
      </c>
      <c r="O16" s="3">
        <f t="shared" si="7"/>
        <v>-6.0000000000094342</v>
      </c>
      <c r="P16" s="3">
        <f t="shared" si="8"/>
        <v>0</v>
      </c>
      <c r="R16" s="70">
        <v>78.260000000000005</v>
      </c>
      <c r="S16" s="1">
        <v>0</v>
      </c>
      <c r="U16" s="70">
        <v>64.040000000000006</v>
      </c>
      <c r="V16" s="1">
        <v>0</v>
      </c>
      <c r="X16" s="70">
        <v>68.069999999999993</v>
      </c>
      <c r="Y16" s="1">
        <v>0</v>
      </c>
      <c r="AA16" s="70">
        <v>60.9</v>
      </c>
      <c r="AB16" s="1">
        <v>0</v>
      </c>
      <c r="AD16" s="70">
        <v>65.39</v>
      </c>
      <c r="AE16" s="1">
        <v>0</v>
      </c>
      <c r="AG16" s="1"/>
      <c r="AJ16" s="70">
        <v>170.44</v>
      </c>
      <c r="AK16" s="4">
        <v>164</v>
      </c>
      <c r="AL16" s="70">
        <f t="shared" si="9"/>
        <v>6.4399999999999977</v>
      </c>
      <c r="AM16" s="3">
        <f>IF(AL16&lt;0,0*AJ16,0*AK16+0.5*AL16)</f>
        <v>3.2199999999999989</v>
      </c>
      <c r="AN16" s="1">
        <v>3</v>
      </c>
      <c r="AP16" s="57">
        <f t="shared" si="10"/>
        <v>73.551999999999992</v>
      </c>
      <c r="AR16" s="47">
        <v>7</v>
      </c>
    </row>
    <row r="17" spans="1:45" ht="22.5" customHeight="1">
      <c r="A17" s="47">
        <v>40</v>
      </c>
      <c r="B17" s="69" t="s">
        <v>92</v>
      </c>
      <c r="C17" s="56" t="s">
        <v>57</v>
      </c>
      <c r="D17" s="56" t="s">
        <v>47</v>
      </c>
      <c r="E17" s="47" t="s">
        <v>106</v>
      </c>
      <c r="F17" s="66"/>
      <c r="G17" s="43">
        <v>0.52083333333333504</v>
      </c>
      <c r="H17" s="1"/>
      <c r="I17" s="48">
        <v>0.54988425925925932</v>
      </c>
      <c r="K17" s="48">
        <f t="shared" si="5"/>
        <v>2.9050925925924287E-2</v>
      </c>
      <c r="L17" s="43">
        <v>2.9166666666666664E-2</v>
      </c>
      <c r="M17" s="48">
        <f t="shared" si="6"/>
        <v>1.1574074074237675E-4</v>
      </c>
      <c r="O17" s="3">
        <f t="shared" si="7"/>
        <v>-9.9999999999717293</v>
      </c>
      <c r="P17" s="3">
        <f t="shared" si="8"/>
        <v>0</v>
      </c>
      <c r="R17" s="70">
        <v>73.87</v>
      </c>
      <c r="S17" s="1">
        <v>20</v>
      </c>
      <c r="U17" s="70">
        <v>47.89</v>
      </c>
      <c r="V17" s="1">
        <v>0</v>
      </c>
      <c r="X17" s="70">
        <v>53.11</v>
      </c>
      <c r="Y17" s="1">
        <v>0</v>
      </c>
      <c r="AA17" s="70">
        <v>44.1</v>
      </c>
      <c r="AB17" s="1">
        <v>0</v>
      </c>
      <c r="AD17" s="70">
        <v>58.09</v>
      </c>
      <c r="AE17" s="1">
        <v>0</v>
      </c>
      <c r="AG17" s="1"/>
      <c r="AJ17" s="70">
        <v>156.54</v>
      </c>
      <c r="AK17" s="4">
        <v>164</v>
      </c>
      <c r="AL17" s="70">
        <f t="shared" si="9"/>
        <v>-7.460000000000008</v>
      </c>
      <c r="AM17" s="3">
        <f>IF(AL17&lt;0,0*AJ17,0*AK17+0.5*AL17)</f>
        <v>0</v>
      </c>
      <c r="AN17" s="1">
        <v>3</v>
      </c>
      <c r="AP17" s="57">
        <f t="shared" si="10"/>
        <v>78.412000000000006</v>
      </c>
      <c r="AR17" s="47">
        <v>8</v>
      </c>
      <c r="AS17" s="56"/>
    </row>
    <row r="18" spans="1:45" ht="22.5" customHeight="1">
      <c r="A18" s="47">
        <v>29</v>
      </c>
      <c r="B18" s="69" t="s">
        <v>91</v>
      </c>
      <c r="C18" s="1" t="s">
        <v>40</v>
      </c>
      <c r="D18" s="1" t="s">
        <v>47</v>
      </c>
      <c r="E18" s="47" t="s">
        <v>106</v>
      </c>
      <c r="F18" s="49"/>
      <c r="G18" s="43">
        <v>0.48263888888889001</v>
      </c>
      <c r="H18" s="1"/>
      <c r="I18" s="48">
        <v>0.51192129629629635</v>
      </c>
      <c r="K18" s="48">
        <f t="shared" si="5"/>
        <v>2.9282407407406341E-2</v>
      </c>
      <c r="L18" s="43">
        <v>2.9166666666666664E-2</v>
      </c>
      <c r="M18" s="48">
        <f t="shared" si="6"/>
        <v>1.1574074073967752E-4</v>
      </c>
      <c r="O18" s="3">
        <f t="shared" si="7"/>
        <v>-10.000000000018373</v>
      </c>
      <c r="P18" s="3">
        <f t="shared" si="8"/>
        <v>0</v>
      </c>
      <c r="R18" s="70">
        <v>80.3</v>
      </c>
      <c r="S18" s="1">
        <v>0</v>
      </c>
      <c r="U18" s="70">
        <v>83.44</v>
      </c>
      <c r="V18" s="1">
        <v>0</v>
      </c>
      <c r="W18" s="1">
        <v>55.08</v>
      </c>
      <c r="X18" s="70">
        <v>55.08</v>
      </c>
      <c r="Y18" s="1">
        <v>0</v>
      </c>
      <c r="AA18" s="70">
        <v>50.93</v>
      </c>
      <c r="AB18" s="1">
        <v>0</v>
      </c>
      <c r="AD18" s="70">
        <v>66.97</v>
      </c>
      <c r="AE18" s="1">
        <v>0</v>
      </c>
      <c r="AG18" s="1"/>
      <c r="AJ18" s="70">
        <v>180.79</v>
      </c>
      <c r="AK18" s="4">
        <v>164</v>
      </c>
      <c r="AL18" s="70">
        <f t="shared" si="9"/>
        <v>16.789999999999992</v>
      </c>
      <c r="AM18" s="3">
        <f>IF(AL18&lt;0,0*AJ18,0*AK18+0.5*AL18)</f>
        <v>8.394999999999996</v>
      </c>
      <c r="AN18" s="1">
        <v>3</v>
      </c>
      <c r="AP18" s="57">
        <f t="shared" si="10"/>
        <v>78.73899999999999</v>
      </c>
      <c r="AR18" s="47">
        <v>9</v>
      </c>
    </row>
    <row r="19" spans="1:45">
      <c r="G19" s="43"/>
      <c r="H19" s="1"/>
      <c r="L19" s="43"/>
      <c r="AG19" s="1"/>
      <c r="AM19" s="3"/>
      <c r="AP19" s="57"/>
    </row>
    <row r="20" spans="1:45" s="56" customFormat="1">
      <c r="E20" s="6"/>
      <c r="G20" s="43"/>
      <c r="H20" s="1"/>
      <c r="I20" s="48"/>
      <c r="J20" s="2"/>
      <c r="K20" s="48"/>
      <c r="L20" s="43"/>
      <c r="M20" s="48"/>
      <c r="N20" s="2"/>
      <c r="O20" s="3"/>
      <c r="P20" s="3"/>
      <c r="Q20" s="1"/>
      <c r="R20" s="51"/>
      <c r="S20" s="1"/>
      <c r="T20" s="1"/>
      <c r="U20" s="70"/>
      <c r="V20" s="1"/>
      <c r="W20" s="1"/>
      <c r="X20" s="70"/>
      <c r="Y20" s="1"/>
      <c r="Z20" s="1"/>
      <c r="AA20" s="70"/>
      <c r="AB20" s="1"/>
      <c r="AC20" s="1"/>
      <c r="AD20" s="70"/>
      <c r="AE20" s="1"/>
      <c r="AF20" s="1"/>
      <c r="AG20" s="1"/>
      <c r="AH20" s="1"/>
      <c r="AI20" s="1"/>
      <c r="AJ20" s="70"/>
      <c r="AK20" s="4"/>
      <c r="AL20" s="70"/>
      <c r="AM20" s="3"/>
      <c r="AN20" s="1"/>
      <c r="AO20" s="1"/>
      <c r="AP20" s="57"/>
      <c r="AQ20" s="5"/>
      <c r="AR20" s="6"/>
    </row>
    <row r="21" spans="1:45">
      <c r="G21" s="43"/>
      <c r="H21" s="1"/>
      <c r="L21" s="43"/>
      <c r="AG21" s="1"/>
      <c r="AM21" s="3"/>
      <c r="AP21" s="57"/>
      <c r="AR21" s="47"/>
    </row>
    <row r="22" spans="1:45">
      <c r="G22" s="43"/>
      <c r="H22" s="1"/>
      <c r="L22" s="43"/>
      <c r="AG22" s="1"/>
      <c r="AM22" s="3"/>
      <c r="AP22" s="57"/>
    </row>
    <row r="23" spans="1:45">
      <c r="G23" s="43"/>
      <c r="L23" s="43"/>
      <c r="AM23" s="3"/>
    </row>
    <row r="24" spans="1:45">
      <c r="G24" s="43"/>
      <c r="L24" s="43"/>
      <c r="AM24" s="3"/>
    </row>
    <row r="25" spans="1:45">
      <c r="G25" s="43"/>
      <c r="L25" s="43"/>
      <c r="AM25" s="3"/>
    </row>
    <row r="26" spans="1:45">
      <c r="G26" s="43"/>
      <c r="L26" s="43"/>
      <c r="AM26" s="3"/>
    </row>
    <row r="27" spans="1:45">
      <c r="G27" s="43"/>
      <c r="L27" s="43"/>
      <c r="AM27" s="3"/>
    </row>
    <row r="28" spans="1:45">
      <c r="G28" s="43"/>
      <c r="L28" s="43"/>
      <c r="AM28" s="3"/>
    </row>
    <row r="29" spans="1:45">
      <c r="G29" s="43"/>
      <c r="L29" s="43"/>
      <c r="AM29" s="3"/>
    </row>
    <row r="30" spans="1:45">
      <c r="G30" s="43"/>
      <c r="L30" s="43"/>
      <c r="AM30" s="3"/>
    </row>
    <row r="31" spans="1:45">
      <c r="G31" s="43"/>
      <c r="L31" s="43"/>
      <c r="AM31" s="3"/>
    </row>
    <row r="32" spans="1:45">
      <c r="G32" s="43"/>
      <c r="L32" s="43"/>
      <c r="AM32" s="3"/>
    </row>
    <row r="33" spans="7:39">
      <c r="G33" s="43"/>
      <c r="L33" s="43"/>
      <c r="AM33" s="3"/>
    </row>
    <row r="34" spans="7:39">
      <c r="G34" s="43"/>
      <c r="L34" s="43"/>
      <c r="AM34" s="3"/>
    </row>
    <row r="35" spans="7:39">
      <c r="G35" s="43"/>
      <c r="L35" s="43"/>
      <c r="AM35" s="3"/>
    </row>
    <row r="36" spans="7:39">
      <c r="G36" s="43"/>
      <c r="L36" s="43"/>
      <c r="AM36" s="3"/>
    </row>
    <row r="37" spans="7:39">
      <c r="G37" s="43"/>
      <c r="L37" s="43"/>
      <c r="AM37" s="3"/>
    </row>
    <row r="38" spans="7:39">
      <c r="G38" s="43"/>
      <c r="L38" s="43"/>
      <c r="AM38" s="3"/>
    </row>
    <row r="39" spans="7:39">
      <c r="G39" s="43"/>
      <c r="L39" s="43"/>
      <c r="AM39" s="3"/>
    </row>
    <row r="40" spans="7:39">
      <c r="G40" s="43"/>
      <c r="L40" s="43"/>
      <c r="AM40" s="3"/>
    </row>
    <row r="41" spans="7:39">
      <c r="G41" s="43"/>
      <c r="L41" s="43"/>
      <c r="AM41" s="3"/>
    </row>
    <row r="42" spans="7:39">
      <c r="G42" s="43"/>
      <c r="L42" s="43"/>
      <c r="AM42" s="3"/>
    </row>
    <row r="43" spans="7:39">
      <c r="G43" s="43"/>
      <c r="L43" s="43"/>
      <c r="AM43" s="3"/>
    </row>
    <row r="44" spans="7:39">
      <c r="G44" s="43"/>
      <c r="L44" s="43"/>
      <c r="AM44" s="3"/>
    </row>
    <row r="45" spans="7:39">
      <c r="G45" s="43"/>
      <c r="L45" s="43"/>
      <c r="AM45" s="3"/>
    </row>
    <row r="46" spans="7:39">
      <c r="G46" s="43"/>
      <c r="L46" s="43"/>
      <c r="AM46" s="3"/>
    </row>
  </sheetData>
  <sortState xmlns:xlrd2="http://schemas.microsoft.com/office/spreadsheetml/2017/richdata2" ref="A10:AS18">
    <sortCondition ref="AP10:AP18"/>
  </sortState>
  <printOptions gridLines="1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1F4-679A-40FF-9CAC-3AD3DDC3A869}">
  <sheetPr>
    <pageSetUpPr fitToPage="1"/>
  </sheetPr>
  <dimension ref="A1:AS45"/>
  <sheetViews>
    <sheetView workbookViewId="0">
      <selection activeCell="AR13" sqref="A1:AR13"/>
    </sheetView>
  </sheetViews>
  <sheetFormatPr baseColWidth="10" defaultColWidth="9" defaultRowHeight="13"/>
  <cols>
    <col min="1" max="1" width="3" style="1" customWidth="1"/>
    <col min="2" max="2" width="14.6640625" style="1" customWidth="1"/>
    <col min="3" max="3" width="24" style="1" hidden="1" customWidth="1"/>
    <col min="4" max="4" width="2" style="1" hidden="1" customWidth="1"/>
    <col min="5" max="5" width="3.83203125" style="47" customWidth="1"/>
    <col min="6" max="6" width="1.1640625" style="1" customWidth="1"/>
    <col min="7" max="7" width="7.33203125" style="48" customWidth="1"/>
    <col min="8" max="8" width="1.1640625" style="2" customWidth="1"/>
    <col min="9" max="9" width="7.5" style="48" customWidth="1"/>
    <col min="10" max="10" width="1.1640625" style="2" customWidth="1"/>
    <col min="11" max="11" width="9.33203125" style="48" hidden="1" customWidth="1"/>
    <col min="12" max="13" width="7.83203125" style="48" hidden="1" customWidth="1"/>
    <col min="14" max="14" width="1.1640625" style="2" customWidth="1"/>
    <col min="15" max="15" width="5.83203125" style="3" customWidth="1"/>
    <col min="16" max="16" width="5" style="3" customWidth="1"/>
    <col min="17" max="17" width="1.1640625" style="1" customWidth="1"/>
    <col min="18" max="18" width="5.6640625" style="51" customWidth="1"/>
    <col min="19" max="19" width="4.83203125" style="1" customWidth="1"/>
    <col min="20" max="20" width="1.1640625" style="1" customWidth="1"/>
    <col min="21" max="21" width="5.83203125" style="70" customWidth="1"/>
    <col min="22" max="22" width="4.83203125" style="1" customWidth="1"/>
    <col min="23" max="23" width="1.1640625" style="1" customWidth="1"/>
    <col min="24" max="24" width="4.83203125" style="70" customWidth="1"/>
    <col min="25" max="25" width="4.6640625" style="1" customWidth="1"/>
    <col min="26" max="26" width="1.1640625" style="1" customWidth="1"/>
    <col min="27" max="27" width="4.83203125" style="70" customWidth="1"/>
    <col min="28" max="28" width="4.83203125" style="1" customWidth="1"/>
    <col min="29" max="29" width="1.1640625" style="1" customWidth="1"/>
    <col min="30" max="30" width="5.6640625" style="70" customWidth="1"/>
    <col min="31" max="31" width="4.83203125" style="1" customWidth="1"/>
    <col min="32" max="32" width="1.1640625" style="1" hidden="1" customWidth="1"/>
    <col min="33" max="33" width="4.83203125" style="4" hidden="1" customWidth="1"/>
    <col min="34" max="34" width="4.83203125" style="1" hidden="1" customWidth="1"/>
    <col min="35" max="35" width="1.1640625" style="1" customWidth="1"/>
    <col min="36" max="36" width="7.6640625" style="70" customWidth="1"/>
    <col min="37" max="37" width="9.33203125" style="4" hidden="1" customWidth="1"/>
    <col min="38" max="38" width="7.83203125" style="70" hidden="1" customWidth="1"/>
    <col min="39" max="39" width="5.83203125" style="1" customWidth="1"/>
    <col min="40" max="40" width="4.83203125" style="1" customWidth="1"/>
    <col min="41" max="41" width="1.1640625" style="1" customWidth="1"/>
    <col min="42" max="42" width="6.83203125" style="5" customWidth="1"/>
    <col min="43" max="43" width="1.1640625" style="5" customWidth="1"/>
    <col min="44" max="44" width="4.83203125" style="6" customWidth="1"/>
    <col min="45" max="16384" width="9" style="1"/>
  </cols>
  <sheetData>
    <row r="1" spans="1:45" ht="18">
      <c r="A1" s="64" t="s">
        <v>65</v>
      </c>
    </row>
    <row r="4" spans="1:45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90"/>
      <c r="H4" s="9" t="s">
        <v>3</v>
      </c>
      <c r="I4" s="9"/>
      <c r="J4" s="10"/>
      <c r="K4" s="11" t="s">
        <v>4</v>
      </c>
      <c r="L4" s="11" t="s">
        <v>5</v>
      </c>
      <c r="M4" s="11" t="s">
        <v>6</v>
      </c>
      <c r="N4" s="8"/>
      <c r="O4" s="12" t="s">
        <v>7</v>
      </c>
      <c r="P4" s="13"/>
      <c r="Q4" s="7"/>
      <c r="R4" s="52"/>
      <c r="S4" s="14" t="s">
        <v>8</v>
      </c>
      <c r="T4" s="15"/>
      <c r="U4" s="71"/>
      <c r="V4" s="14" t="s">
        <v>9</v>
      </c>
      <c r="W4" s="7"/>
      <c r="X4" s="71"/>
      <c r="Y4" s="14" t="s">
        <v>10</v>
      </c>
      <c r="Z4" s="7"/>
      <c r="AA4" s="71"/>
      <c r="AB4" s="14" t="s">
        <v>11</v>
      </c>
      <c r="AC4" s="7"/>
      <c r="AD4" s="71"/>
      <c r="AE4" s="14" t="s">
        <v>12</v>
      </c>
      <c r="AF4" s="50"/>
      <c r="AG4" s="16"/>
      <c r="AH4" s="14" t="s">
        <v>64</v>
      </c>
      <c r="AI4" s="7"/>
      <c r="AJ4" s="76" t="s">
        <v>13</v>
      </c>
      <c r="AK4" s="17"/>
      <c r="AL4" s="77" t="s">
        <v>13</v>
      </c>
      <c r="AM4" s="9"/>
      <c r="AN4" s="18"/>
      <c r="AO4" s="7"/>
      <c r="AP4" s="19" t="s">
        <v>14</v>
      </c>
      <c r="AQ4" s="20"/>
      <c r="AR4" s="21" t="s">
        <v>15</v>
      </c>
    </row>
    <row r="5" spans="1:45">
      <c r="A5" s="7"/>
      <c r="B5" s="7"/>
      <c r="C5" s="7"/>
      <c r="D5" s="7"/>
      <c r="E5" s="15"/>
      <c r="F5" s="7"/>
      <c r="G5" s="22"/>
      <c r="H5" s="23"/>
      <c r="I5" s="22"/>
      <c r="J5" s="23"/>
      <c r="K5" s="22" t="s">
        <v>16</v>
      </c>
      <c r="L5" s="22" t="s">
        <v>17</v>
      </c>
      <c r="M5" s="22" t="s">
        <v>18</v>
      </c>
      <c r="N5" s="24"/>
      <c r="O5" s="25" t="s">
        <v>19</v>
      </c>
      <c r="P5" s="33" t="s">
        <v>20</v>
      </c>
      <c r="Q5" s="7"/>
      <c r="R5" s="53" t="s">
        <v>17</v>
      </c>
      <c r="S5" s="28" t="s">
        <v>21</v>
      </c>
      <c r="T5" s="15"/>
      <c r="U5" s="72" t="s">
        <v>17</v>
      </c>
      <c r="V5" s="28" t="s">
        <v>21</v>
      </c>
      <c r="W5" s="7"/>
      <c r="X5" s="72" t="s">
        <v>17</v>
      </c>
      <c r="Y5" s="28" t="s">
        <v>21</v>
      </c>
      <c r="Z5" s="7"/>
      <c r="AA5" s="72" t="s">
        <v>17</v>
      </c>
      <c r="AB5" s="28" t="s">
        <v>21</v>
      </c>
      <c r="AC5" s="7"/>
      <c r="AD5" s="72" t="s">
        <v>17</v>
      </c>
      <c r="AE5" s="28" t="s">
        <v>21</v>
      </c>
      <c r="AF5" s="15"/>
      <c r="AG5" s="27" t="s">
        <v>17</v>
      </c>
      <c r="AH5" s="28" t="s">
        <v>21</v>
      </c>
      <c r="AI5" s="7"/>
      <c r="AJ5" s="72" t="s">
        <v>22</v>
      </c>
      <c r="AK5" s="29" t="s">
        <v>23</v>
      </c>
      <c r="AL5" s="78" t="s">
        <v>24</v>
      </c>
      <c r="AM5" s="30" t="s">
        <v>25</v>
      </c>
      <c r="AN5" s="28" t="s">
        <v>26</v>
      </c>
      <c r="AO5" s="7"/>
      <c r="AP5" s="31" t="s">
        <v>26</v>
      </c>
      <c r="AQ5" s="20"/>
      <c r="AR5" s="32" t="s">
        <v>27</v>
      </c>
    </row>
    <row r="6" spans="1:45">
      <c r="A6" s="7"/>
      <c r="B6" s="7"/>
      <c r="C6" s="7"/>
      <c r="D6" s="7"/>
      <c r="E6" s="15"/>
      <c r="F6" s="7"/>
      <c r="G6" s="30" t="s">
        <v>28</v>
      </c>
      <c r="H6" s="23"/>
      <c r="I6" s="30" t="s">
        <v>29</v>
      </c>
      <c r="J6" s="23"/>
      <c r="K6" s="22"/>
      <c r="L6" s="22"/>
      <c r="M6" s="22"/>
      <c r="N6" s="24"/>
      <c r="O6" s="25"/>
      <c r="P6" s="33" t="s">
        <v>26</v>
      </c>
      <c r="Q6" s="7"/>
      <c r="R6" s="54"/>
      <c r="S6" s="35" t="s">
        <v>30</v>
      </c>
      <c r="T6" s="15"/>
      <c r="U6" s="73"/>
      <c r="V6" s="35" t="s">
        <v>30</v>
      </c>
      <c r="W6" s="7"/>
      <c r="X6" s="73"/>
      <c r="Y6" s="35" t="s">
        <v>30</v>
      </c>
      <c r="Z6" s="7"/>
      <c r="AA6" s="73"/>
      <c r="AB6" s="35" t="s">
        <v>30</v>
      </c>
      <c r="AC6" s="7"/>
      <c r="AD6" s="73"/>
      <c r="AE6" s="35" t="s">
        <v>30</v>
      </c>
      <c r="AF6" s="15"/>
      <c r="AG6" s="34"/>
      <c r="AH6" s="35" t="s">
        <v>30</v>
      </c>
      <c r="AI6" s="7"/>
      <c r="AJ6" s="73" t="s">
        <v>31</v>
      </c>
      <c r="AK6" s="29" t="s">
        <v>17</v>
      </c>
      <c r="AL6" s="78" t="s">
        <v>18</v>
      </c>
      <c r="AM6" s="36" t="s">
        <v>26</v>
      </c>
      <c r="AN6" s="35" t="s">
        <v>30</v>
      </c>
      <c r="AO6" s="7"/>
      <c r="AP6" s="31" t="s">
        <v>32</v>
      </c>
      <c r="AQ6" s="20"/>
      <c r="AR6" s="32"/>
    </row>
    <row r="7" spans="1:45" ht="19.5" customHeight="1">
      <c r="A7" s="7"/>
      <c r="B7" s="7"/>
      <c r="C7" s="7"/>
      <c r="D7" s="7"/>
      <c r="E7" s="15"/>
      <c r="F7" s="7"/>
      <c r="G7" s="37" t="s">
        <v>17</v>
      </c>
      <c r="H7" s="23"/>
      <c r="I7" s="37" t="s">
        <v>17</v>
      </c>
      <c r="J7" s="23"/>
      <c r="K7" s="22"/>
      <c r="L7" s="22"/>
      <c r="M7" s="22"/>
      <c r="N7" s="24"/>
      <c r="O7" s="25"/>
      <c r="P7" s="38" t="s">
        <v>32</v>
      </c>
      <c r="Q7" s="7"/>
      <c r="R7" s="55"/>
      <c r="S7" s="40" t="s">
        <v>33</v>
      </c>
      <c r="T7" s="15"/>
      <c r="U7" s="74"/>
      <c r="V7" s="40" t="s">
        <v>33</v>
      </c>
      <c r="W7" s="7"/>
      <c r="X7" s="74"/>
      <c r="Y7" s="40" t="s">
        <v>33</v>
      </c>
      <c r="Z7" s="7"/>
      <c r="AA7" s="74"/>
      <c r="AB7" s="40" t="s">
        <v>33</v>
      </c>
      <c r="AC7" s="7"/>
      <c r="AD7" s="74"/>
      <c r="AE7" s="40" t="s">
        <v>33</v>
      </c>
      <c r="AF7" s="15"/>
      <c r="AG7" s="39"/>
      <c r="AH7" s="40" t="s">
        <v>33</v>
      </c>
      <c r="AI7" s="7"/>
      <c r="AJ7" s="74" t="s">
        <v>17</v>
      </c>
      <c r="AK7" s="29"/>
      <c r="AL7" s="78"/>
      <c r="AM7" s="37" t="s">
        <v>32</v>
      </c>
      <c r="AN7" s="40" t="s">
        <v>33</v>
      </c>
      <c r="AO7" s="7"/>
      <c r="AP7" s="41"/>
      <c r="AQ7" s="20"/>
      <c r="AR7" s="42"/>
    </row>
    <row r="8" spans="1:45" ht="19.5" customHeight="1">
      <c r="A8" s="7"/>
      <c r="B8" s="7"/>
      <c r="C8" s="7"/>
      <c r="D8" s="7"/>
      <c r="E8" s="15"/>
      <c r="F8" s="7"/>
      <c r="G8" s="22"/>
      <c r="H8" s="23"/>
      <c r="I8" s="22"/>
      <c r="J8" s="23"/>
      <c r="K8" s="22"/>
      <c r="L8" s="22"/>
      <c r="M8" s="22"/>
      <c r="N8" s="24"/>
      <c r="O8" s="25"/>
      <c r="P8" s="25"/>
      <c r="Q8" s="7"/>
      <c r="R8" s="79"/>
      <c r="S8" s="15"/>
      <c r="T8" s="15"/>
      <c r="U8" s="78"/>
      <c r="V8" s="15"/>
      <c r="W8" s="7"/>
      <c r="X8" s="78"/>
      <c r="Y8" s="15"/>
      <c r="Z8" s="7"/>
      <c r="AA8" s="78"/>
      <c r="AB8" s="15"/>
      <c r="AC8" s="7"/>
      <c r="AD8" s="78"/>
      <c r="AE8" s="15"/>
      <c r="AF8" s="15"/>
      <c r="AG8" s="29"/>
      <c r="AH8" s="15"/>
      <c r="AI8" s="7"/>
      <c r="AJ8" s="78"/>
      <c r="AK8" s="29"/>
      <c r="AL8" s="78"/>
      <c r="AM8" s="22"/>
      <c r="AN8" s="15"/>
      <c r="AO8" s="7"/>
      <c r="AP8" s="20"/>
      <c r="AQ8" s="20"/>
      <c r="AR8" s="80"/>
    </row>
    <row r="9" spans="1:45" ht="22.5" customHeight="1">
      <c r="A9" s="47">
        <v>54</v>
      </c>
      <c r="B9" s="69" t="s">
        <v>100</v>
      </c>
      <c r="C9" s="56"/>
      <c r="D9" s="56"/>
      <c r="E9" s="47" t="s">
        <v>109</v>
      </c>
      <c r="F9" s="56"/>
      <c r="G9" s="43">
        <v>0.56597222222222221</v>
      </c>
      <c r="H9" s="1"/>
      <c r="I9" s="48">
        <v>0.59512731481481485</v>
      </c>
      <c r="K9" s="48">
        <f>I9-G9</f>
        <v>2.9155092592592635E-2</v>
      </c>
      <c r="L9" s="43">
        <v>2.9166666666666664E-2</v>
      </c>
      <c r="M9" s="48">
        <f>ABS(K9-L9)</f>
        <v>1.1574074074028468E-5</v>
      </c>
      <c r="O9" s="3">
        <f>(M9*24*60*60-60)*0.2</f>
        <v>-11.800000000000789</v>
      </c>
      <c r="P9" s="3">
        <f>IF((O9&lt;0),0,O9)</f>
        <v>0</v>
      </c>
      <c r="R9" s="70">
        <v>70.760000000000005</v>
      </c>
      <c r="S9" s="1">
        <v>0</v>
      </c>
      <c r="U9" s="70">
        <v>53.18</v>
      </c>
      <c r="V9" s="1">
        <v>0</v>
      </c>
      <c r="X9" s="70">
        <v>56.19</v>
      </c>
      <c r="Y9" s="1">
        <v>0</v>
      </c>
      <c r="AA9" s="70">
        <v>49.18</v>
      </c>
      <c r="AB9" s="1">
        <v>0</v>
      </c>
      <c r="AD9" s="70">
        <v>61.44</v>
      </c>
      <c r="AE9" s="1">
        <v>0</v>
      </c>
      <c r="AG9" s="1"/>
      <c r="AJ9" s="70">
        <v>158.65</v>
      </c>
      <c r="AK9" s="4">
        <v>186</v>
      </c>
      <c r="AL9" s="70">
        <f>AJ9-AK9</f>
        <v>-27.349999999999994</v>
      </c>
      <c r="AM9" s="3">
        <f>IF(AL9&lt;0,0*AJ9,0*AK9+0.5*AL9)</f>
        <v>0</v>
      </c>
      <c r="AN9" s="1">
        <v>0</v>
      </c>
      <c r="AP9" s="57">
        <f>P9+(R9*0.2+S9)+(U9*0.2+V9)+(X9*0.2+Y9)+(AA9*0.2+AB9)+(AD9*0.2+AE9)+(AG9*0.2+AH9)+AM9+AN9</f>
        <v>58.150000000000006</v>
      </c>
      <c r="AR9" s="87">
        <v>1</v>
      </c>
      <c r="AS9" s="56"/>
    </row>
    <row r="10" spans="1:45" ht="22.5" customHeight="1">
      <c r="A10" s="47">
        <v>48</v>
      </c>
      <c r="B10" s="69" t="s">
        <v>97</v>
      </c>
      <c r="E10" s="47" t="s">
        <v>109</v>
      </c>
      <c r="G10" s="43">
        <v>0.54861111111111305</v>
      </c>
      <c r="H10" s="1"/>
      <c r="I10" s="48" t="s">
        <v>111</v>
      </c>
      <c r="K10" s="48" t="e">
        <f>I10-G10</f>
        <v>#VALUE!</v>
      </c>
      <c r="L10" s="43">
        <v>2.9166666666666664E-2</v>
      </c>
      <c r="M10" s="48" t="e">
        <f>ABS(K10-L10)</f>
        <v>#VALUE!</v>
      </c>
      <c r="O10" s="3" t="e">
        <f>(M10*24*60*60-60)*0.2</f>
        <v>#VALUE!</v>
      </c>
      <c r="P10" s="3" t="e">
        <f>IF((O10&lt;0),0,O10)</f>
        <v>#VALUE!</v>
      </c>
      <c r="R10" s="70">
        <v>0</v>
      </c>
      <c r="S10" s="1" t="s">
        <v>112</v>
      </c>
      <c r="U10" s="70">
        <v>0</v>
      </c>
      <c r="V10" s="1" t="s">
        <v>111</v>
      </c>
      <c r="X10" s="70">
        <v>0</v>
      </c>
      <c r="Y10" s="1" t="s">
        <v>111</v>
      </c>
      <c r="AA10" s="70">
        <v>0</v>
      </c>
      <c r="AB10" s="1" t="s">
        <v>111</v>
      </c>
      <c r="AD10" s="70">
        <v>0</v>
      </c>
      <c r="AE10" s="1" t="s">
        <v>111</v>
      </c>
      <c r="AG10" s="1"/>
      <c r="AJ10" s="70">
        <v>0</v>
      </c>
      <c r="AK10" s="4">
        <v>186</v>
      </c>
      <c r="AL10" s="70">
        <f>AJ10-AK10</f>
        <v>-186</v>
      </c>
      <c r="AM10" s="3">
        <f>IF(AL10&lt;0,0*AJ10,0*AK10+0.5*AL10)</f>
        <v>0</v>
      </c>
      <c r="AP10" s="57" t="e">
        <f>P10+(R10*0.2+S10)+(U10*0.2+V10)+(X10*0.2+Y10)+(AA10*0.2+AB10)+(AD10*0.2+AE10)+(AG10*0.2+AH10)+AM10+AN10</f>
        <v>#VALUE!</v>
      </c>
      <c r="AR10" s="47"/>
    </row>
    <row r="11" spans="1:45" ht="22.5" customHeight="1">
      <c r="A11" s="47">
        <v>55</v>
      </c>
      <c r="B11" s="69" t="s">
        <v>101</v>
      </c>
      <c r="E11" s="47" t="s">
        <v>109</v>
      </c>
      <c r="F11" s="56"/>
      <c r="G11" s="43">
        <v>0.57291666666666896</v>
      </c>
      <c r="H11" s="1"/>
      <c r="I11" s="48" t="s">
        <v>111</v>
      </c>
      <c r="K11" s="48" t="e">
        <f>I11-G11</f>
        <v>#VALUE!</v>
      </c>
      <c r="L11" s="43">
        <v>2.9166666666666664E-2</v>
      </c>
      <c r="M11" s="48" t="e">
        <f>ABS(K11-L11)</f>
        <v>#VALUE!</v>
      </c>
      <c r="O11" s="3" t="e">
        <f>(M11*24*60*60-60)*0.2</f>
        <v>#VALUE!</v>
      </c>
      <c r="P11" s="3" t="e">
        <f>IF((O11&lt;0),0,O11)</f>
        <v>#VALUE!</v>
      </c>
      <c r="R11" s="70">
        <v>0</v>
      </c>
      <c r="S11" s="1" t="s">
        <v>111</v>
      </c>
      <c r="U11" s="70">
        <v>0</v>
      </c>
      <c r="V11" s="1" t="s">
        <v>111</v>
      </c>
      <c r="X11" s="70">
        <v>0</v>
      </c>
      <c r="Y11" s="1" t="s">
        <v>111</v>
      </c>
      <c r="AA11" s="70">
        <v>0</v>
      </c>
      <c r="AB11" s="1" t="s">
        <v>111</v>
      </c>
      <c r="AD11" s="70">
        <v>0</v>
      </c>
      <c r="AE11" s="1" t="s">
        <v>111</v>
      </c>
      <c r="AG11" s="1"/>
      <c r="AJ11" s="70">
        <v>0</v>
      </c>
      <c r="AK11" s="4">
        <v>186</v>
      </c>
      <c r="AL11" s="70">
        <f>AJ11-AK11</f>
        <v>-186</v>
      </c>
      <c r="AM11" s="3">
        <f>IF(AL11&lt;0,0*AJ11,0*AK11+0.5*AL11)</f>
        <v>0</v>
      </c>
      <c r="AN11" s="1" t="s">
        <v>111</v>
      </c>
      <c r="AP11" s="57" t="e">
        <f>P11+(R11*0.2+S11)+(U11*0.2+V11)+(X11*0.2+Y11)+(AA11*0.2+AB11)+(AD11*0.2+AE11)+(AG11*0.2+AH11)+AM11+AN11</f>
        <v>#VALUE!</v>
      </c>
      <c r="AS11" s="56"/>
    </row>
    <row r="12" spans="1:45" ht="22.5" customHeight="1">
      <c r="A12" s="47">
        <v>60</v>
      </c>
      <c r="B12" s="69" t="s">
        <v>80</v>
      </c>
      <c r="C12" s="1" t="s">
        <v>55</v>
      </c>
      <c r="D12" s="1" t="s">
        <v>54</v>
      </c>
      <c r="E12" s="47" t="s">
        <v>109</v>
      </c>
      <c r="G12" s="43">
        <v>0.59027777777778001</v>
      </c>
      <c r="H12" s="1"/>
      <c r="I12" s="48" t="s">
        <v>111</v>
      </c>
      <c r="K12" s="48" t="e">
        <f>I12-G12</f>
        <v>#VALUE!</v>
      </c>
      <c r="L12" s="43">
        <v>2.9166666666666664E-2</v>
      </c>
      <c r="M12" s="48" t="e">
        <f>ABS(K12-L12)</f>
        <v>#VALUE!</v>
      </c>
      <c r="O12" s="3" t="e">
        <f>(M12*24*60*60-60)*0.2</f>
        <v>#VALUE!</v>
      </c>
      <c r="P12" s="3" t="e">
        <f>IF((O12&lt;0),0,O12)</f>
        <v>#VALUE!</v>
      </c>
      <c r="R12" s="70">
        <v>0</v>
      </c>
      <c r="S12" s="1">
        <v>0</v>
      </c>
      <c r="U12" s="70">
        <v>0</v>
      </c>
      <c r="V12" s="1" t="s">
        <v>111</v>
      </c>
      <c r="X12" s="70">
        <v>0</v>
      </c>
      <c r="Y12" s="1" t="s">
        <v>112</v>
      </c>
      <c r="AA12" s="70">
        <v>0</v>
      </c>
      <c r="AB12" s="1" t="s">
        <v>111</v>
      </c>
      <c r="AD12" s="70">
        <v>0</v>
      </c>
      <c r="AE12" s="1" t="s">
        <v>112</v>
      </c>
      <c r="AG12" s="1"/>
      <c r="AJ12" s="70">
        <v>0</v>
      </c>
      <c r="AK12" s="4">
        <v>186</v>
      </c>
      <c r="AL12" s="70">
        <f>AJ12-AK12</f>
        <v>-186</v>
      </c>
      <c r="AM12" s="3">
        <f>IF(AL12&lt;0,0*AJ12,0*AK12+0.5*AL12)</f>
        <v>0</v>
      </c>
      <c r="AN12" s="1" t="s">
        <v>112</v>
      </c>
      <c r="AP12" s="57" t="e">
        <f>P12+(R12*0.2+S12)+(U12*0.2+V12)+(X12*0.2+Y12)+(AA12*0.2+AB12)+(AD12*0.2+AE12)+(AG12*0.2+AH12)+AM12+AN12</f>
        <v>#VALUE!</v>
      </c>
      <c r="AR12" s="47"/>
    </row>
    <row r="13" spans="1:45" ht="22.5" customHeight="1">
      <c r="A13" s="47">
        <v>61</v>
      </c>
      <c r="B13" s="1" t="s">
        <v>110</v>
      </c>
      <c r="E13" s="47" t="s">
        <v>109</v>
      </c>
      <c r="F13" s="49"/>
      <c r="G13" s="43">
        <v>0.59375</v>
      </c>
      <c r="H13" s="1"/>
      <c r="I13" s="48" t="s">
        <v>113</v>
      </c>
      <c r="K13" s="48" t="e">
        <f>I13-G13</f>
        <v>#VALUE!</v>
      </c>
      <c r="L13" s="43">
        <v>2.9166666666666664E-2</v>
      </c>
      <c r="M13" s="48" t="e">
        <f>ABS(K13-L13)</f>
        <v>#VALUE!</v>
      </c>
      <c r="O13" s="3" t="e">
        <f>(M13*24*60*60-60)*0.2</f>
        <v>#VALUE!</v>
      </c>
      <c r="P13" s="3" t="e">
        <f>IF((O13&lt;0),0,O13)</f>
        <v>#VALUE!</v>
      </c>
      <c r="R13" s="70">
        <v>0</v>
      </c>
      <c r="S13" s="1">
        <v>0</v>
      </c>
      <c r="U13" s="70">
        <v>0</v>
      </c>
      <c r="V13" s="1" t="s">
        <v>113</v>
      </c>
      <c r="X13" s="70">
        <v>0</v>
      </c>
      <c r="Y13" s="1" t="s">
        <v>113</v>
      </c>
      <c r="AA13" s="70">
        <v>0</v>
      </c>
      <c r="AB13" s="1" t="s">
        <v>113</v>
      </c>
      <c r="AD13" s="70">
        <v>0</v>
      </c>
      <c r="AE13" s="1" t="s">
        <v>111</v>
      </c>
      <c r="AG13" s="1"/>
      <c r="AJ13" s="70">
        <v>0</v>
      </c>
      <c r="AK13" s="4">
        <v>186</v>
      </c>
      <c r="AL13" s="70">
        <f>AJ13-AK13</f>
        <v>-186</v>
      </c>
      <c r="AM13" s="3">
        <f>IF(AL13&lt;0,0*AJ13,0*AK13+0.5*AL13)</f>
        <v>0</v>
      </c>
      <c r="AN13" s="1" t="s">
        <v>113</v>
      </c>
      <c r="AP13" s="57" t="e">
        <f>P13+(R13*0.2+S13)+(U13*0.2+V13)+(X13*0.2+Y13)+(AA13*0.2+AB13)+(AD13*0.2+AE13)+(AG13*0.2+AH13)+AM13+AN13</f>
        <v>#VALUE!</v>
      </c>
      <c r="AR13" s="47"/>
    </row>
    <row r="14" spans="1:45">
      <c r="A14" s="56"/>
      <c r="B14" s="58"/>
      <c r="C14" s="59"/>
      <c r="D14" s="59"/>
      <c r="E14" s="67"/>
      <c r="F14" s="67"/>
      <c r="G14" s="62"/>
      <c r="H14" s="59"/>
      <c r="I14" s="60"/>
      <c r="J14" s="61"/>
      <c r="K14" s="60"/>
      <c r="L14" s="62"/>
      <c r="M14" s="60"/>
      <c r="N14" s="61"/>
      <c r="O14" s="63"/>
      <c r="P14" s="63"/>
      <c r="AG14" s="1"/>
      <c r="AM14" s="3"/>
      <c r="AP14" s="57"/>
      <c r="AQ14" s="57"/>
      <c r="AR14" s="47"/>
    </row>
    <row r="15" spans="1:45">
      <c r="G15" s="43"/>
      <c r="H15" s="1"/>
      <c r="L15" s="43"/>
      <c r="R15" s="70"/>
      <c r="AG15" s="1"/>
      <c r="AM15" s="3"/>
      <c r="AP15" s="57"/>
    </row>
    <row r="16" spans="1:45" s="56" customFormat="1">
      <c r="E16" s="6"/>
      <c r="G16" s="43"/>
      <c r="H16" s="1"/>
      <c r="I16" s="48"/>
      <c r="J16" s="2"/>
      <c r="K16" s="48"/>
      <c r="L16" s="43"/>
      <c r="M16" s="48"/>
      <c r="N16" s="2"/>
      <c r="O16" s="3"/>
      <c r="P16" s="3"/>
      <c r="Q16" s="1"/>
      <c r="R16" s="51"/>
      <c r="S16" s="1"/>
      <c r="T16" s="1"/>
      <c r="U16" s="70"/>
      <c r="V16" s="1"/>
      <c r="W16" s="1"/>
      <c r="X16" s="70"/>
      <c r="Y16" s="1"/>
      <c r="Z16" s="1"/>
      <c r="AA16" s="70"/>
      <c r="AB16" s="1"/>
      <c r="AC16" s="1"/>
      <c r="AD16" s="70"/>
      <c r="AE16" s="1"/>
      <c r="AF16" s="1"/>
      <c r="AG16" s="1"/>
      <c r="AH16" s="1"/>
      <c r="AI16" s="1"/>
      <c r="AJ16" s="70"/>
      <c r="AK16" s="4"/>
      <c r="AL16" s="70"/>
      <c r="AM16" s="3"/>
      <c r="AN16" s="1"/>
      <c r="AO16" s="1"/>
      <c r="AP16" s="57"/>
      <c r="AQ16" s="5"/>
      <c r="AR16" s="6"/>
    </row>
    <row r="17" spans="5:44">
      <c r="G17" s="43"/>
      <c r="H17" s="1"/>
      <c r="L17" s="43"/>
      <c r="AG17" s="1"/>
      <c r="AM17" s="3"/>
      <c r="AP17" s="57"/>
      <c r="AR17" s="47"/>
    </row>
    <row r="18" spans="5:44">
      <c r="G18" s="43"/>
      <c r="H18" s="1"/>
      <c r="L18" s="43"/>
      <c r="AG18" s="1"/>
      <c r="AM18" s="3"/>
      <c r="AP18" s="57"/>
    </row>
    <row r="19" spans="5:44" s="56" customFormat="1">
      <c r="E19" s="6"/>
      <c r="G19" s="43"/>
      <c r="H19" s="1"/>
      <c r="I19" s="48"/>
      <c r="J19" s="2"/>
      <c r="K19" s="48"/>
      <c r="L19" s="43"/>
      <c r="M19" s="48"/>
      <c r="N19" s="2"/>
      <c r="O19" s="3"/>
      <c r="P19" s="3"/>
      <c r="Q19" s="1"/>
      <c r="R19" s="51"/>
      <c r="S19" s="1"/>
      <c r="T19" s="1"/>
      <c r="U19" s="70"/>
      <c r="V19" s="1"/>
      <c r="W19" s="1"/>
      <c r="X19" s="70"/>
      <c r="Y19" s="1"/>
      <c r="Z19" s="1"/>
      <c r="AA19" s="70"/>
      <c r="AB19" s="1"/>
      <c r="AC19" s="1"/>
      <c r="AD19" s="70"/>
      <c r="AE19" s="1"/>
      <c r="AF19" s="1"/>
      <c r="AG19" s="1"/>
      <c r="AH19" s="1"/>
      <c r="AI19" s="1"/>
      <c r="AJ19" s="70"/>
      <c r="AK19" s="4"/>
      <c r="AL19" s="70"/>
      <c r="AM19" s="3"/>
      <c r="AN19" s="1"/>
      <c r="AO19" s="1"/>
      <c r="AP19" s="57"/>
      <c r="AQ19" s="5"/>
      <c r="AR19" s="6"/>
    </row>
    <row r="20" spans="5:44">
      <c r="G20" s="43"/>
      <c r="H20" s="1"/>
      <c r="L20" s="43"/>
      <c r="AG20" s="1"/>
      <c r="AM20" s="3"/>
      <c r="AP20" s="57"/>
      <c r="AR20" s="47"/>
    </row>
    <row r="21" spans="5:44">
      <c r="G21" s="43"/>
      <c r="H21" s="1"/>
      <c r="L21" s="43"/>
      <c r="AG21" s="1"/>
      <c r="AM21" s="3"/>
      <c r="AP21" s="57"/>
    </row>
    <row r="22" spans="5:44">
      <c r="G22" s="43"/>
      <c r="L22" s="43"/>
      <c r="AM22" s="3"/>
    </row>
    <row r="23" spans="5:44">
      <c r="G23" s="43"/>
      <c r="L23" s="43"/>
      <c r="AM23" s="3"/>
    </row>
    <row r="24" spans="5:44">
      <c r="G24" s="43"/>
      <c r="L24" s="43"/>
      <c r="AM24" s="3"/>
    </row>
    <row r="25" spans="5:44">
      <c r="G25" s="43"/>
      <c r="L25" s="43"/>
      <c r="AM25" s="3"/>
    </row>
    <row r="26" spans="5:44">
      <c r="G26" s="43"/>
      <c r="L26" s="43"/>
      <c r="AM26" s="3"/>
    </row>
    <row r="27" spans="5:44">
      <c r="G27" s="43"/>
      <c r="L27" s="43"/>
      <c r="AM27" s="3"/>
    </row>
    <row r="28" spans="5:44">
      <c r="G28" s="43"/>
      <c r="L28" s="43"/>
      <c r="AM28" s="3"/>
    </row>
    <row r="29" spans="5:44">
      <c r="G29" s="43"/>
      <c r="L29" s="43"/>
      <c r="AM29" s="3"/>
    </row>
    <row r="30" spans="5:44">
      <c r="G30" s="43"/>
      <c r="L30" s="43"/>
      <c r="AM30" s="3"/>
    </row>
    <row r="31" spans="5:44">
      <c r="G31" s="43"/>
      <c r="L31" s="43"/>
      <c r="AM31" s="3"/>
    </row>
    <row r="32" spans="5:44">
      <c r="G32" s="43"/>
      <c r="L32" s="43"/>
      <c r="AM32" s="3"/>
    </row>
    <row r="33" spans="7:39">
      <c r="G33" s="43"/>
      <c r="L33" s="43"/>
      <c r="AM33" s="3"/>
    </row>
    <row r="34" spans="7:39">
      <c r="G34" s="43"/>
      <c r="L34" s="43"/>
      <c r="AM34" s="3"/>
    </row>
    <row r="35" spans="7:39">
      <c r="G35" s="43"/>
      <c r="L35" s="43"/>
      <c r="AM35" s="3"/>
    </row>
    <row r="36" spans="7:39">
      <c r="G36" s="43"/>
      <c r="L36" s="43"/>
      <c r="AM36" s="3"/>
    </row>
    <row r="37" spans="7:39">
      <c r="G37" s="43"/>
      <c r="L37" s="43"/>
      <c r="AM37" s="3"/>
    </row>
    <row r="38" spans="7:39">
      <c r="G38" s="43"/>
      <c r="L38" s="43"/>
      <c r="AM38" s="3"/>
    </row>
    <row r="39" spans="7:39">
      <c r="G39" s="43"/>
      <c r="L39" s="43"/>
      <c r="AM39" s="3"/>
    </row>
    <row r="40" spans="7:39">
      <c r="G40" s="43"/>
      <c r="L40" s="43"/>
      <c r="AM40" s="3"/>
    </row>
    <row r="41" spans="7:39">
      <c r="G41" s="43"/>
      <c r="L41" s="43"/>
      <c r="AM41" s="3"/>
    </row>
    <row r="42" spans="7:39">
      <c r="G42" s="43"/>
      <c r="L42" s="43"/>
      <c r="AM42" s="3"/>
    </row>
    <row r="43" spans="7:39">
      <c r="G43" s="43"/>
      <c r="L43" s="43"/>
      <c r="AM43" s="3"/>
    </row>
    <row r="44" spans="7:39">
      <c r="G44" s="43"/>
      <c r="L44" s="43"/>
      <c r="AM44" s="3"/>
    </row>
    <row r="45" spans="7:39">
      <c r="G45" s="43"/>
      <c r="L45" s="43"/>
      <c r="AM45" s="3"/>
    </row>
  </sheetData>
  <sortState xmlns:xlrd2="http://schemas.microsoft.com/office/spreadsheetml/2017/richdata2" ref="A9:AS13">
    <sortCondition ref="AP9:AP13"/>
  </sortState>
  <printOptions gridLines="1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48E2-435F-4C0B-B5F1-839CB77E887E}">
  <sheetPr>
    <pageSetUpPr fitToPage="1"/>
  </sheetPr>
  <dimension ref="A1:AR48"/>
  <sheetViews>
    <sheetView workbookViewId="0">
      <selection activeCell="AQ21" sqref="A1:AQ21"/>
    </sheetView>
  </sheetViews>
  <sheetFormatPr baseColWidth="10" defaultColWidth="9" defaultRowHeight="13"/>
  <cols>
    <col min="1" max="1" width="3" style="1" customWidth="1"/>
    <col min="2" max="2" width="18.33203125" style="1" customWidth="1"/>
    <col min="3" max="3" width="24" style="1" hidden="1" customWidth="1"/>
    <col min="4" max="4" width="2" style="1" hidden="1" customWidth="1"/>
    <col min="5" max="5" width="3.83203125" style="47" customWidth="1"/>
    <col min="6" max="6" width="0.5" style="1" customWidth="1"/>
    <col min="7" max="7" width="7.6640625" style="48" customWidth="1"/>
    <col min="8" max="8" width="0.6640625" style="2" customWidth="1"/>
    <col min="9" max="9" width="7.6640625" style="48" customWidth="1"/>
    <col min="10" max="10" width="1.1640625" style="2" customWidth="1"/>
    <col min="11" max="13" width="7.83203125" style="48" hidden="1" customWidth="1"/>
    <col min="14" max="14" width="5.5" style="3" customWidth="1"/>
    <col min="15" max="15" width="5.83203125" style="3" customWidth="1"/>
    <col min="16" max="16" width="1.1640625" style="1" customWidth="1"/>
    <col min="17" max="17" width="5.6640625" style="51" customWidth="1"/>
    <col min="18" max="18" width="4.33203125" style="1" customWidth="1"/>
    <col min="19" max="19" width="1.1640625" style="1" customWidth="1"/>
    <col min="20" max="20" width="5.83203125" style="70" customWidth="1"/>
    <col min="21" max="21" width="4.83203125" style="1" customWidth="1"/>
    <col min="22" max="22" width="1.1640625" style="1" customWidth="1"/>
    <col min="23" max="23" width="4.83203125" style="70" customWidth="1"/>
    <col min="24" max="24" width="4.1640625" style="1" customWidth="1"/>
    <col min="25" max="25" width="1.1640625" style="1" customWidth="1"/>
    <col min="26" max="26" width="4.83203125" style="70" customWidth="1"/>
    <col min="27" max="27" width="4.6640625" style="1" customWidth="1"/>
    <col min="28" max="28" width="1.1640625" style="1" customWidth="1"/>
    <col min="29" max="29" width="5.6640625" style="70" customWidth="1"/>
    <col min="30" max="30" width="4.6640625" style="1" customWidth="1"/>
    <col min="31" max="31" width="1.1640625" style="1" hidden="1" customWidth="1"/>
    <col min="32" max="32" width="4.83203125" style="4" hidden="1" customWidth="1"/>
    <col min="33" max="33" width="4.83203125" style="1" hidden="1" customWidth="1"/>
    <col min="34" max="34" width="1.1640625" style="1" customWidth="1"/>
    <col min="35" max="35" width="7" style="70" customWidth="1"/>
    <col min="36" max="36" width="9.33203125" style="4" hidden="1" customWidth="1"/>
    <col min="37" max="37" width="8" style="70" hidden="1" customWidth="1"/>
    <col min="38" max="38" width="6.33203125" style="1" customWidth="1"/>
    <col min="39" max="39" width="5.83203125" style="1" customWidth="1"/>
    <col min="40" max="40" width="0.83203125" style="1" customWidth="1"/>
    <col min="41" max="41" width="6.83203125" style="5" customWidth="1"/>
    <col min="42" max="42" width="0.5" style="5" customWidth="1"/>
    <col min="43" max="43" width="4" style="6" customWidth="1"/>
    <col min="44" max="16384" width="9" style="1"/>
  </cols>
  <sheetData>
    <row r="1" spans="1:44" ht="18">
      <c r="A1" s="64" t="s">
        <v>65</v>
      </c>
    </row>
    <row r="4" spans="1:44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90"/>
      <c r="H4" s="9" t="s">
        <v>3</v>
      </c>
      <c r="I4" s="9"/>
      <c r="J4" s="10"/>
      <c r="K4" s="11" t="s">
        <v>4</v>
      </c>
      <c r="L4" s="11" t="s">
        <v>5</v>
      </c>
      <c r="M4" s="11" t="s">
        <v>6</v>
      </c>
      <c r="N4" s="12" t="s">
        <v>7</v>
      </c>
      <c r="O4" s="13"/>
      <c r="P4" s="7"/>
      <c r="Q4" s="52"/>
      <c r="R4" s="14" t="s">
        <v>8</v>
      </c>
      <c r="S4" s="15"/>
      <c r="T4" s="71"/>
      <c r="U4" s="14" t="s">
        <v>9</v>
      </c>
      <c r="V4" s="7"/>
      <c r="W4" s="71"/>
      <c r="X4" s="14" t="s">
        <v>10</v>
      </c>
      <c r="Y4" s="7"/>
      <c r="Z4" s="71"/>
      <c r="AA4" s="14" t="s">
        <v>11</v>
      </c>
      <c r="AB4" s="7"/>
      <c r="AC4" s="71"/>
      <c r="AD4" s="14" t="s">
        <v>12</v>
      </c>
      <c r="AE4" s="50"/>
      <c r="AF4" s="16"/>
      <c r="AG4" s="14" t="s">
        <v>64</v>
      </c>
      <c r="AH4" s="7"/>
      <c r="AI4" s="100" t="s">
        <v>13</v>
      </c>
      <c r="AJ4" s="17"/>
      <c r="AK4" s="77" t="s">
        <v>13</v>
      </c>
      <c r="AL4" s="9"/>
      <c r="AM4" s="18"/>
      <c r="AN4" s="7"/>
      <c r="AO4" s="19" t="s">
        <v>14</v>
      </c>
      <c r="AP4" s="20"/>
      <c r="AQ4" s="21" t="s">
        <v>15</v>
      </c>
    </row>
    <row r="5" spans="1:44">
      <c r="A5" s="7"/>
      <c r="B5" s="7"/>
      <c r="C5" s="7"/>
      <c r="D5" s="7"/>
      <c r="E5" s="15"/>
      <c r="F5" s="7"/>
      <c r="G5" s="22"/>
      <c r="H5" s="23"/>
      <c r="I5" s="22"/>
      <c r="J5" s="23"/>
      <c r="K5" s="22" t="s">
        <v>16</v>
      </c>
      <c r="L5" s="22" t="s">
        <v>17</v>
      </c>
      <c r="M5" s="22" t="s">
        <v>18</v>
      </c>
      <c r="N5" s="25" t="s">
        <v>19</v>
      </c>
      <c r="O5" s="33" t="s">
        <v>20</v>
      </c>
      <c r="P5" s="7"/>
      <c r="Q5" s="53" t="s">
        <v>17</v>
      </c>
      <c r="R5" s="28" t="s">
        <v>21</v>
      </c>
      <c r="S5" s="15"/>
      <c r="T5" s="72" t="s">
        <v>17</v>
      </c>
      <c r="U5" s="28" t="s">
        <v>21</v>
      </c>
      <c r="V5" s="7"/>
      <c r="W5" s="72" t="s">
        <v>17</v>
      </c>
      <c r="X5" s="28" t="s">
        <v>21</v>
      </c>
      <c r="Y5" s="7"/>
      <c r="Z5" s="72" t="s">
        <v>17</v>
      </c>
      <c r="AA5" s="28" t="s">
        <v>21</v>
      </c>
      <c r="AB5" s="7"/>
      <c r="AC5" s="72" t="s">
        <v>17</v>
      </c>
      <c r="AD5" s="28" t="s">
        <v>21</v>
      </c>
      <c r="AE5" s="15"/>
      <c r="AF5" s="27" t="s">
        <v>17</v>
      </c>
      <c r="AG5" s="28" t="s">
        <v>21</v>
      </c>
      <c r="AH5" s="7"/>
      <c r="AI5" s="72" t="s">
        <v>22</v>
      </c>
      <c r="AJ5" s="29" t="s">
        <v>23</v>
      </c>
      <c r="AK5" s="78" t="s">
        <v>24</v>
      </c>
      <c r="AL5" s="30" t="s">
        <v>25</v>
      </c>
      <c r="AM5" s="28" t="s">
        <v>26</v>
      </c>
      <c r="AN5" s="7"/>
      <c r="AO5" s="31" t="s">
        <v>26</v>
      </c>
      <c r="AP5" s="20"/>
      <c r="AQ5" s="32" t="s">
        <v>27</v>
      </c>
    </row>
    <row r="6" spans="1:44">
      <c r="A6" s="7"/>
      <c r="B6" s="7"/>
      <c r="C6" s="7"/>
      <c r="D6" s="7"/>
      <c r="E6" s="15"/>
      <c r="F6" s="7"/>
      <c r="G6" s="22" t="s">
        <v>28</v>
      </c>
      <c r="H6" s="23"/>
      <c r="I6" s="30" t="s">
        <v>29</v>
      </c>
      <c r="J6" s="23"/>
      <c r="K6" s="22"/>
      <c r="L6" s="22"/>
      <c r="M6" s="22"/>
      <c r="N6" s="25"/>
      <c r="O6" s="33" t="s">
        <v>26</v>
      </c>
      <c r="P6" s="7"/>
      <c r="Q6" s="54"/>
      <c r="R6" s="35" t="s">
        <v>30</v>
      </c>
      <c r="S6" s="15"/>
      <c r="T6" s="73"/>
      <c r="U6" s="35" t="s">
        <v>30</v>
      </c>
      <c r="V6" s="7"/>
      <c r="W6" s="73"/>
      <c r="X6" s="35" t="s">
        <v>30</v>
      </c>
      <c r="Y6" s="7"/>
      <c r="Z6" s="73"/>
      <c r="AA6" s="35" t="s">
        <v>30</v>
      </c>
      <c r="AB6" s="7"/>
      <c r="AC6" s="73"/>
      <c r="AD6" s="35" t="s">
        <v>30</v>
      </c>
      <c r="AE6" s="15"/>
      <c r="AF6" s="34"/>
      <c r="AG6" s="35" t="s">
        <v>30</v>
      </c>
      <c r="AH6" s="7"/>
      <c r="AI6" s="73" t="s">
        <v>31</v>
      </c>
      <c r="AJ6" s="29" t="s">
        <v>17</v>
      </c>
      <c r="AK6" s="78" t="s">
        <v>18</v>
      </c>
      <c r="AL6" s="36" t="s">
        <v>26</v>
      </c>
      <c r="AM6" s="35" t="s">
        <v>30</v>
      </c>
      <c r="AN6" s="7"/>
      <c r="AO6" s="31" t="s">
        <v>32</v>
      </c>
      <c r="AP6" s="20"/>
      <c r="AQ6" s="32"/>
    </row>
    <row r="7" spans="1:44">
      <c r="A7" s="7"/>
      <c r="B7" s="7"/>
      <c r="C7" s="7"/>
      <c r="D7" s="7"/>
      <c r="E7" s="15"/>
      <c r="F7" s="7"/>
      <c r="G7" s="22" t="s">
        <v>17</v>
      </c>
      <c r="H7" s="23"/>
      <c r="I7" s="37" t="s">
        <v>17</v>
      </c>
      <c r="J7" s="23"/>
      <c r="K7" s="22"/>
      <c r="L7" s="22"/>
      <c r="M7" s="22"/>
      <c r="N7" s="25"/>
      <c r="O7" s="38" t="s">
        <v>32</v>
      </c>
      <c r="P7" s="7"/>
      <c r="Q7" s="55"/>
      <c r="R7" s="40" t="s">
        <v>33</v>
      </c>
      <c r="S7" s="15"/>
      <c r="T7" s="74"/>
      <c r="U7" s="40" t="s">
        <v>33</v>
      </c>
      <c r="V7" s="7"/>
      <c r="W7" s="74"/>
      <c r="X7" s="40" t="s">
        <v>33</v>
      </c>
      <c r="Y7" s="7"/>
      <c r="Z7" s="74"/>
      <c r="AA7" s="40" t="s">
        <v>33</v>
      </c>
      <c r="AB7" s="7"/>
      <c r="AC7" s="74"/>
      <c r="AD7" s="40" t="s">
        <v>33</v>
      </c>
      <c r="AE7" s="15"/>
      <c r="AF7" s="39"/>
      <c r="AG7" s="40" t="s">
        <v>33</v>
      </c>
      <c r="AH7" s="7"/>
      <c r="AI7" s="74" t="s">
        <v>17</v>
      </c>
      <c r="AJ7" s="98"/>
      <c r="AK7" s="99"/>
      <c r="AL7" s="37" t="s">
        <v>32</v>
      </c>
      <c r="AM7" s="40" t="s">
        <v>33</v>
      </c>
      <c r="AN7" s="7"/>
      <c r="AO7" s="41"/>
      <c r="AP7" s="20"/>
      <c r="AQ7" s="42"/>
    </row>
    <row r="8" spans="1:44">
      <c r="A8" s="7"/>
      <c r="B8" s="7"/>
      <c r="C8" s="7"/>
      <c r="D8" s="7"/>
      <c r="E8" s="15"/>
      <c r="F8" s="7"/>
      <c r="G8" s="22"/>
      <c r="H8" s="23"/>
      <c r="I8" s="22"/>
      <c r="J8" s="23"/>
      <c r="K8" s="22"/>
      <c r="L8" s="22"/>
      <c r="M8" s="22"/>
      <c r="N8" s="25"/>
      <c r="O8" s="25"/>
      <c r="P8" s="7"/>
      <c r="Q8" s="79"/>
      <c r="R8" s="15"/>
      <c r="S8" s="15"/>
      <c r="T8" s="78"/>
      <c r="U8" s="15"/>
      <c r="V8" s="7"/>
      <c r="W8" s="78"/>
      <c r="X8" s="15"/>
      <c r="Y8" s="7"/>
      <c r="Z8" s="78"/>
      <c r="AA8" s="15"/>
      <c r="AB8" s="7"/>
      <c r="AC8" s="78"/>
      <c r="AD8" s="15"/>
      <c r="AE8" s="15"/>
      <c r="AF8" s="29"/>
      <c r="AG8" s="15"/>
      <c r="AH8" s="7"/>
      <c r="AI8" s="78"/>
      <c r="AJ8" s="29"/>
      <c r="AK8" s="78"/>
      <c r="AL8" s="22"/>
      <c r="AM8" s="15"/>
      <c r="AN8" s="7"/>
      <c r="AO8" s="20"/>
      <c r="AP8" s="20"/>
      <c r="AQ8" s="15"/>
    </row>
    <row r="9" spans="1:44" ht="21" customHeight="1">
      <c r="A9" s="47">
        <v>59</v>
      </c>
      <c r="B9" s="69" t="s">
        <v>104</v>
      </c>
      <c r="E9" s="47" t="s">
        <v>107</v>
      </c>
      <c r="F9" s="49"/>
      <c r="G9" s="43">
        <v>0.58333333333333337</v>
      </c>
      <c r="H9" s="1"/>
      <c r="I9" s="48">
        <v>0.61254629629629631</v>
      </c>
      <c r="K9" s="48">
        <f t="shared" ref="K9:K21" si="0">I9-G9</f>
        <v>2.9212962962962941E-2</v>
      </c>
      <c r="L9" s="43">
        <v>2.9166666666666664E-2</v>
      </c>
      <c r="M9" s="48">
        <f t="shared" ref="M9:M21" si="1">ABS(K9-L9)</f>
        <v>4.6296296296276934E-5</v>
      </c>
      <c r="N9" s="3">
        <f t="shared" ref="N9:N21" si="2">(M9*24*60*60-60)*0.2</f>
        <v>-11.200000000000335</v>
      </c>
      <c r="O9" s="3">
        <f t="shared" ref="O9:O21" si="3">IF((N9&lt;0),0,N9)</f>
        <v>0</v>
      </c>
      <c r="Q9" s="70">
        <v>61.07</v>
      </c>
      <c r="R9" s="1">
        <v>0</v>
      </c>
      <c r="T9" s="70">
        <v>41.94</v>
      </c>
      <c r="U9" s="1">
        <v>0</v>
      </c>
      <c r="W9" s="70">
        <v>40.869999999999997</v>
      </c>
      <c r="X9" s="1">
        <v>0</v>
      </c>
      <c r="Z9" s="70">
        <v>44.04</v>
      </c>
      <c r="AA9" s="1">
        <v>0</v>
      </c>
      <c r="AC9" s="70">
        <v>53.02</v>
      </c>
      <c r="AD9" s="1">
        <v>0</v>
      </c>
      <c r="AF9" s="1"/>
      <c r="AI9" s="70">
        <v>146.03</v>
      </c>
      <c r="AJ9" s="4">
        <v>164</v>
      </c>
      <c r="AK9" s="70">
        <f t="shared" ref="AK9:AK21" si="4">AI9-AJ9</f>
        <v>-17.97</v>
      </c>
      <c r="AL9" s="3">
        <f t="shared" ref="AL9:AL21" si="5">IF(AK9&lt;0,0*AI9,0*AJ9+0.5*AK9)</f>
        <v>0</v>
      </c>
      <c r="AM9" s="1">
        <v>0</v>
      </c>
      <c r="AO9" s="57">
        <f t="shared" ref="AO9:AO21" si="6">O9+(Q9*0.2+R9)+(T9*0.2+U9)+(W9*0.2+X9)+(Z9*0.2+AA9)+(AC9*0.2+AD9)+(AF9*0.2+AG9)+AL9+AM9</f>
        <v>48.188000000000002</v>
      </c>
      <c r="AQ9" s="88">
        <v>1</v>
      </c>
    </row>
    <row r="10" spans="1:44" s="56" customFormat="1" ht="21" customHeight="1">
      <c r="A10" s="47">
        <v>10</v>
      </c>
      <c r="B10" s="69" t="s">
        <v>75</v>
      </c>
      <c r="C10" s="1" t="s">
        <v>53</v>
      </c>
      <c r="D10" s="1" t="s">
        <v>41</v>
      </c>
      <c r="E10" s="47" t="s">
        <v>107</v>
      </c>
      <c r="F10" s="49"/>
      <c r="G10" s="43">
        <v>0.41666666666666702</v>
      </c>
      <c r="H10" s="1"/>
      <c r="I10" s="48">
        <v>0.4465277777777778</v>
      </c>
      <c r="J10" s="2"/>
      <c r="K10" s="48">
        <f t="shared" si="0"/>
        <v>2.9861111111110783E-2</v>
      </c>
      <c r="L10" s="43">
        <v>2.9166666666666664E-2</v>
      </c>
      <c r="M10" s="48">
        <f t="shared" si="1"/>
        <v>6.9444444444411932E-4</v>
      </c>
      <c r="N10" s="3">
        <f t="shared" si="2"/>
        <v>-5.6175508689193522E-12</v>
      </c>
      <c r="O10" s="3">
        <f t="shared" si="3"/>
        <v>0</v>
      </c>
      <c r="P10" s="1"/>
      <c r="Q10" s="70">
        <v>60.72</v>
      </c>
      <c r="R10" s="1">
        <v>0</v>
      </c>
      <c r="S10" s="1"/>
      <c r="T10" s="70">
        <v>44.87</v>
      </c>
      <c r="U10" s="1">
        <v>2</v>
      </c>
      <c r="V10" s="1"/>
      <c r="W10" s="70">
        <v>40.450000000000003</v>
      </c>
      <c r="X10" s="1">
        <v>0</v>
      </c>
      <c r="Y10" s="1"/>
      <c r="Z10" s="70">
        <v>40.46</v>
      </c>
      <c r="AA10" s="1">
        <v>0</v>
      </c>
      <c r="AB10" s="1"/>
      <c r="AC10" s="70">
        <v>47.82</v>
      </c>
      <c r="AD10" s="1">
        <v>0</v>
      </c>
      <c r="AE10" s="1"/>
      <c r="AF10" s="1"/>
      <c r="AG10" s="1"/>
      <c r="AH10" s="1"/>
      <c r="AI10" s="70">
        <v>146.32</v>
      </c>
      <c r="AJ10" s="4">
        <v>164</v>
      </c>
      <c r="AK10" s="70">
        <f t="shared" si="4"/>
        <v>-17.680000000000007</v>
      </c>
      <c r="AL10" s="3">
        <f t="shared" si="5"/>
        <v>0</v>
      </c>
      <c r="AM10" s="1">
        <v>0</v>
      </c>
      <c r="AN10" s="1"/>
      <c r="AO10" s="57">
        <f t="shared" si="6"/>
        <v>48.864000000000004</v>
      </c>
      <c r="AP10" s="5"/>
      <c r="AQ10" s="88">
        <v>2</v>
      </c>
      <c r="AR10" s="1"/>
    </row>
    <row r="11" spans="1:44" s="56" customFormat="1" ht="21" customHeight="1">
      <c r="A11" s="47">
        <v>49</v>
      </c>
      <c r="B11" s="69" t="s">
        <v>75</v>
      </c>
      <c r="C11" s="1"/>
      <c r="D11" s="1"/>
      <c r="E11" s="47" t="s">
        <v>107</v>
      </c>
      <c r="F11" s="1"/>
      <c r="G11" s="43">
        <v>0.54513888888888895</v>
      </c>
      <c r="H11" s="1"/>
      <c r="I11" s="48">
        <v>0.57435185185185189</v>
      </c>
      <c r="J11" s="2"/>
      <c r="K11" s="48">
        <f t="shared" si="0"/>
        <v>2.9212962962962941E-2</v>
      </c>
      <c r="L11" s="43">
        <v>2.9166666666666664E-2</v>
      </c>
      <c r="M11" s="48">
        <f t="shared" si="1"/>
        <v>4.6296296296276934E-5</v>
      </c>
      <c r="N11" s="3">
        <f t="shared" si="2"/>
        <v>-11.200000000000335</v>
      </c>
      <c r="O11" s="3">
        <f t="shared" si="3"/>
        <v>0</v>
      </c>
      <c r="P11" s="1"/>
      <c r="Q11" s="70">
        <v>63.83</v>
      </c>
      <c r="R11" s="1">
        <v>0</v>
      </c>
      <c r="S11" s="1"/>
      <c r="T11" s="70">
        <v>45.85</v>
      </c>
      <c r="U11" s="1">
        <v>0</v>
      </c>
      <c r="V11" s="1"/>
      <c r="W11" s="70">
        <v>44.81</v>
      </c>
      <c r="X11" s="1">
        <v>0</v>
      </c>
      <c r="Y11" s="1"/>
      <c r="Z11" s="70">
        <v>44.91</v>
      </c>
      <c r="AA11" s="1">
        <v>0</v>
      </c>
      <c r="AB11" s="1"/>
      <c r="AC11" s="70">
        <v>54.95</v>
      </c>
      <c r="AD11" s="1">
        <v>0</v>
      </c>
      <c r="AE11" s="1"/>
      <c r="AF11" s="1"/>
      <c r="AG11" s="1"/>
      <c r="AH11" s="1"/>
      <c r="AI11" s="70">
        <v>155.19</v>
      </c>
      <c r="AJ11" s="4">
        <v>164</v>
      </c>
      <c r="AK11" s="70">
        <f t="shared" si="4"/>
        <v>-8.8100000000000023</v>
      </c>
      <c r="AL11" s="3">
        <f t="shared" si="5"/>
        <v>0</v>
      </c>
      <c r="AM11" s="1">
        <v>0</v>
      </c>
      <c r="AN11" s="1"/>
      <c r="AO11" s="57">
        <f t="shared" si="6"/>
        <v>50.870000000000005</v>
      </c>
      <c r="AP11" s="5"/>
      <c r="AQ11" s="88">
        <v>3</v>
      </c>
      <c r="AR11" s="1"/>
    </row>
    <row r="12" spans="1:44" s="56" customFormat="1" ht="21" customHeight="1">
      <c r="A12" s="47">
        <v>16</v>
      </c>
      <c r="B12" s="69" t="s">
        <v>77</v>
      </c>
      <c r="C12" s="1"/>
      <c r="D12" s="1"/>
      <c r="E12" s="47" t="s">
        <v>107</v>
      </c>
      <c r="F12" s="1"/>
      <c r="G12" s="43">
        <v>0.42361111111111099</v>
      </c>
      <c r="H12" s="1"/>
      <c r="I12" s="48">
        <v>0.45332175925925927</v>
      </c>
      <c r="J12" s="2"/>
      <c r="K12" s="48">
        <f t="shared" si="0"/>
        <v>2.9710648148148278E-2</v>
      </c>
      <c r="L12" s="43">
        <v>2.9166666666666664E-2</v>
      </c>
      <c r="M12" s="48">
        <f t="shared" si="1"/>
        <v>5.4398148148161393E-4</v>
      </c>
      <c r="N12" s="3">
        <f t="shared" si="2"/>
        <v>-2.5999999999977108</v>
      </c>
      <c r="O12" s="3">
        <f t="shared" si="3"/>
        <v>0</v>
      </c>
      <c r="P12" s="1"/>
      <c r="Q12" s="70">
        <v>64.650000000000006</v>
      </c>
      <c r="R12" s="1">
        <v>0</v>
      </c>
      <c r="S12" s="1"/>
      <c r="T12" s="70">
        <v>45.4</v>
      </c>
      <c r="U12" s="1">
        <v>0</v>
      </c>
      <c r="V12" s="1"/>
      <c r="W12" s="70">
        <v>49.89</v>
      </c>
      <c r="X12" s="1">
        <v>0</v>
      </c>
      <c r="Y12" s="1"/>
      <c r="Z12" s="70">
        <v>47.99</v>
      </c>
      <c r="AA12" s="1">
        <v>0</v>
      </c>
      <c r="AB12" s="1"/>
      <c r="AC12" s="70">
        <v>56.16</v>
      </c>
      <c r="AD12" s="1">
        <v>0</v>
      </c>
      <c r="AE12" s="1"/>
      <c r="AF12" s="1"/>
      <c r="AG12" s="1"/>
      <c r="AH12" s="1"/>
      <c r="AI12" s="70">
        <v>152.69</v>
      </c>
      <c r="AJ12" s="4">
        <v>164</v>
      </c>
      <c r="AK12" s="70">
        <f t="shared" si="4"/>
        <v>-11.310000000000002</v>
      </c>
      <c r="AL12" s="3">
        <f t="shared" si="5"/>
        <v>0</v>
      </c>
      <c r="AM12" s="1">
        <v>0</v>
      </c>
      <c r="AN12" s="1"/>
      <c r="AO12" s="57">
        <f t="shared" si="6"/>
        <v>52.818000000000005</v>
      </c>
      <c r="AP12" s="5"/>
      <c r="AQ12" s="88">
        <v>4</v>
      </c>
      <c r="AR12" s="1"/>
    </row>
    <row r="13" spans="1:44" s="56" customFormat="1" ht="21" customHeight="1">
      <c r="A13" s="47">
        <v>12</v>
      </c>
      <c r="B13" s="69" t="s">
        <v>72</v>
      </c>
      <c r="C13" s="1" t="s">
        <v>61</v>
      </c>
      <c r="D13" s="1" t="s">
        <v>60</v>
      </c>
      <c r="E13" s="47" t="s">
        <v>107</v>
      </c>
      <c r="F13" s="1"/>
      <c r="G13" s="43">
        <v>0.40625</v>
      </c>
      <c r="H13" s="1"/>
      <c r="I13" s="48">
        <v>0.43557870370370372</v>
      </c>
      <c r="J13" s="2"/>
      <c r="K13" s="48">
        <f t="shared" si="0"/>
        <v>2.9328703703703718E-2</v>
      </c>
      <c r="L13" s="43">
        <v>2.9166666666666664E-2</v>
      </c>
      <c r="M13" s="48">
        <f t="shared" si="1"/>
        <v>1.6203703703705427E-4</v>
      </c>
      <c r="N13" s="3">
        <f t="shared" si="2"/>
        <v>-9.1999999999997026</v>
      </c>
      <c r="O13" s="3">
        <f t="shared" si="3"/>
        <v>0</v>
      </c>
      <c r="P13" s="1"/>
      <c r="Q13" s="70">
        <v>60.99</v>
      </c>
      <c r="R13" s="1">
        <v>0</v>
      </c>
      <c r="S13" s="1"/>
      <c r="T13" s="70">
        <v>44.52</v>
      </c>
      <c r="U13" s="1">
        <v>0</v>
      </c>
      <c r="V13" s="1"/>
      <c r="W13" s="70">
        <v>50.31</v>
      </c>
      <c r="X13" s="1">
        <v>0</v>
      </c>
      <c r="Y13" s="1"/>
      <c r="Z13" s="70">
        <v>47.7</v>
      </c>
      <c r="AA13" s="1">
        <v>0</v>
      </c>
      <c r="AB13" s="1"/>
      <c r="AC13" s="70">
        <v>54.95</v>
      </c>
      <c r="AD13" s="1">
        <v>0</v>
      </c>
      <c r="AE13" s="1"/>
      <c r="AF13" s="1"/>
      <c r="AG13" s="1"/>
      <c r="AH13" s="1"/>
      <c r="AI13" s="70">
        <v>154.01</v>
      </c>
      <c r="AJ13" s="4">
        <v>164</v>
      </c>
      <c r="AK13" s="70">
        <f t="shared" si="4"/>
        <v>-9.9900000000000091</v>
      </c>
      <c r="AL13" s="3">
        <f t="shared" si="5"/>
        <v>0</v>
      </c>
      <c r="AM13" s="1">
        <v>3</v>
      </c>
      <c r="AN13" s="1"/>
      <c r="AO13" s="57">
        <f t="shared" si="6"/>
        <v>54.69400000000001</v>
      </c>
      <c r="AP13" s="5"/>
      <c r="AQ13" s="47">
        <v>5</v>
      </c>
      <c r="AR13" s="1"/>
    </row>
    <row r="14" spans="1:44" s="56" customFormat="1" ht="21" customHeight="1">
      <c r="A14" s="47">
        <v>58</v>
      </c>
      <c r="B14" s="69" t="s">
        <v>103</v>
      </c>
      <c r="C14" s="1" t="s">
        <v>38</v>
      </c>
      <c r="D14" s="1" t="s">
        <v>56</v>
      </c>
      <c r="E14" s="47" t="s">
        <v>107</v>
      </c>
      <c r="F14" s="49"/>
      <c r="G14" s="43">
        <v>0.53819444444444442</v>
      </c>
      <c r="H14" s="1"/>
      <c r="I14" s="48">
        <v>0.56712962962962965</v>
      </c>
      <c r="J14" s="2"/>
      <c r="K14" s="48">
        <f t="shared" si="0"/>
        <v>2.893518518518523E-2</v>
      </c>
      <c r="L14" s="43">
        <v>2.9166666666666664E-2</v>
      </c>
      <c r="M14" s="48">
        <f t="shared" si="1"/>
        <v>2.3148148148143324E-4</v>
      </c>
      <c r="N14" s="3">
        <f t="shared" si="2"/>
        <v>-8.0000000000008331</v>
      </c>
      <c r="O14" s="3">
        <f t="shared" si="3"/>
        <v>0</v>
      </c>
      <c r="P14" s="1"/>
      <c r="Q14" s="70">
        <v>66.91</v>
      </c>
      <c r="R14" s="1">
        <v>0</v>
      </c>
      <c r="S14" s="1"/>
      <c r="T14" s="70">
        <v>47.86</v>
      </c>
      <c r="U14" s="1">
        <v>0</v>
      </c>
      <c r="V14" s="1"/>
      <c r="W14" s="70">
        <v>48.42</v>
      </c>
      <c r="X14" s="1">
        <v>0</v>
      </c>
      <c r="Y14" s="1"/>
      <c r="Z14" s="70">
        <v>44.04</v>
      </c>
      <c r="AA14" s="1">
        <v>0</v>
      </c>
      <c r="AB14" s="1"/>
      <c r="AC14" s="70">
        <v>57.72</v>
      </c>
      <c r="AD14" s="1">
        <v>0</v>
      </c>
      <c r="AE14" s="1"/>
      <c r="AF14" s="1"/>
      <c r="AG14" s="1"/>
      <c r="AH14" s="1"/>
      <c r="AI14" s="70">
        <v>154.29</v>
      </c>
      <c r="AJ14" s="4">
        <v>164</v>
      </c>
      <c r="AK14" s="70">
        <f t="shared" si="4"/>
        <v>-9.710000000000008</v>
      </c>
      <c r="AL14" s="3">
        <f t="shared" si="5"/>
        <v>0</v>
      </c>
      <c r="AM14" s="1">
        <v>3</v>
      </c>
      <c r="AN14" s="1"/>
      <c r="AO14" s="57">
        <f t="shared" si="6"/>
        <v>55.990000000000009</v>
      </c>
      <c r="AP14" s="5"/>
      <c r="AQ14" s="47">
        <v>6</v>
      </c>
      <c r="AR14" s="1"/>
    </row>
    <row r="15" spans="1:44" ht="21" customHeight="1">
      <c r="A15" s="47">
        <v>52</v>
      </c>
      <c r="B15" s="1" t="s">
        <v>79</v>
      </c>
      <c r="C15" s="56" t="s">
        <v>62</v>
      </c>
      <c r="D15" s="56" t="s">
        <v>63</v>
      </c>
      <c r="E15" s="47" t="s">
        <v>107</v>
      </c>
      <c r="F15" s="56"/>
      <c r="G15" s="43">
        <v>0.56319444444444444</v>
      </c>
      <c r="H15" s="1"/>
      <c r="I15" s="48">
        <v>0.59247685185185184</v>
      </c>
      <c r="K15" s="48">
        <f t="shared" si="0"/>
        <v>2.9282407407407396E-2</v>
      </c>
      <c r="L15" s="43">
        <v>2.9166666666666664E-2</v>
      </c>
      <c r="M15" s="48">
        <f t="shared" si="1"/>
        <v>1.1574074074073223E-4</v>
      </c>
      <c r="N15" s="3">
        <f t="shared" si="2"/>
        <v>-10.000000000000149</v>
      </c>
      <c r="O15" s="3">
        <f t="shared" si="3"/>
        <v>0</v>
      </c>
      <c r="Q15" s="70">
        <v>74.77</v>
      </c>
      <c r="R15" s="1">
        <v>0</v>
      </c>
      <c r="T15" s="70">
        <v>50.36</v>
      </c>
      <c r="U15" s="1">
        <v>0</v>
      </c>
      <c r="W15" s="70">
        <v>57.19</v>
      </c>
      <c r="X15" s="1">
        <v>0</v>
      </c>
      <c r="Z15" s="70">
        <v>59.94</v>
      </c>
      <c r="AA15" s="1">
        <v>0</v>
      </c>
      <c r="AC15" s="70">
        <v>65.75</v>
      </c>
      <c r="AD15" s="1">
        <v>0</v>
      </c>
      <c r="AF15" s="1"/>
      <c r="AI15" s="70">
        <v>159.96</v>
      </c>
      <c r="AJ15" s="4">
        <v>164</v>
      </c>
      <c r="AK15" s="70">
        <f t="shared" si="4"/>
        <v>-4.039999999999992</v>
      </c>
      <c r="AL15" s="3">
        <f t="shared" si="5"/>
        <v>0</v>
      </c>
      <c r="AM15" s="1">
        <v>0</v>
      </c>
      <c r="AO15" s="57">
        <f t="shared" si="6"/>
        <v>61.602000000000004</v>
      </c>
      <c r="AQ15" s="47">
        <v>7</v>
      </c>
      <c r="AR15" s="56"/>
    </row>
    <row r="16" spans="1:44" ht="21" customHeight="1">
      <c r="A16" s="47">
        <v>11</v>
      </c>
      <c r="B16" s="69" t="s">
        <v>76</v>
      </c>
      <c r="E16" s="47" t="s">
        <v>107</v>
      </c>
      <c r="F16" s="49"/>
      <c r="G16" s="43">
        <v>0.42013888888888901</v>
      </c>
      <c r="H16" s="1"/>
      <c r="I16" s="48">
        <v>0.44931712962962966</v>
      </c>
      <c r="K16" s="48">
        <f t="shared" si="0"/>
        <v>2.9178240740740657E-2</v>
      </c>
      <c r="L16" s="43">
        <v>2.9166666666666664E-2</v>
      </c>
      <c r="M16" s="48">
        <f t="shared" si="1"/>
        <v>1.1574074073993773E-5</v>
      </c>
      <c r="N16" s="3">
        <f t="shared" si="2"/>
        <v>-11.800000000001388</v>
      </c>
      <c r="O16" s="3">
        <f t="shared" si="3"/>
        <v>0</v>
      </c>
      <c r="Q16" s="70">
        <v>74.87</v>
      </c>
      <c r="R16" s="1">
        <v>0</v>
      </c>
      <c r="T16" s="70">
        <v>44.84</v>
      </c>
      <c r="U16" s="1">
        <v>0</v>
      </c>
      <c r="W16" s="70">
        <v>52</v>
      </c>
      <c r="X16" s="1">
        <v>0</v>
      </c>
      <c r="Z16" s="70">
        <v>49.53</v>
      </c>
      <c r="AA16" s="1">
        <v>0</v>
      </c>
      <c r="AC16" s="70">
        <v>59.11</v>
      </c>
      <c r="AD16" s="1">
        <v>0</v>
      </c>
      <c r="AF16" s="1"/>
      <c r="AI16" s="70">
        <v>164.69</v>
      </c>
      <c r="AJ16" s="4">
        <v>164</v>
      </c>
      <c r="AK16" s="70">
        <f t="shared" si="4"/>
        <v>0.68999999999999773</v>
      </c>
      <c r="AL16" s="3">
        <f t="shared" si="5"/>
        <v>0.34499999999999886</v>
      </c>
      <c r="AM16" s="1">
        <v>6</v>
      </c>
      <c r="AO16" s="57">
        <f t="shared" si="6"/>
        <v>62.415000000000006</v>
      </c>
      <c r="AQ16" s="47">
        <v>8</v>
      </c>
    </row>
    <row r="17" spans="1:44" ht="21" customHeight="1">
      <c r="A17" s="47">
        <v>27</v>
      </c>
      <c r="B17" s="69" t="s">
        <v>89</v>
      </c>
      <c r="C17" s="1" t="s">
        <v>52</v>
      </c>
      <c r="D17" s="1" t="s">
        <v>43</v>
      </c>
      <c r="E17" s="47" t="s">
        <v>107</v>
      </c>
      <c r="G17" s="43">
        <v>0.47569444444444497</v>
      </c>
      <c r="H17" s="1"/>
      <c r="I17" s="48">
        <v>0.50449074074074074</v>
      </c>
      <c r="K17" s="48">
        <f t="shared" si="0"/>
        <v>2.8796296296295765E-2</v>
      </c>
      <c r="L17" s="43">
        <v>2.9166666666666664E-2</v>
      </c>
      <c r="M17" s="48">
        <f t="shared" si="1"/>
        <v>3.7037037037089895E-4</v>
      </c>
      <c r="N17" s="3">
        <f t="shared" si="2"/>
        <v>-5.5999999999908674</v>
      </c>
      <c r="O17" s="3">
        <f t="shared" si="3"/>
        <v>0</v>
      </c>
      <c r="Q17" s="70">
        <v>67.819999999999993</v>
      </c>
      <c r="R17" s="1">
        <v>0</v>
      </c>
      <c r="T17" s="70">
        <v>61.06</v>
      </c>
      <c r="U17" s="1">
        <v>0</v>
      </c>
      <c r="W17" s="70">
        <v>57.23</v>
      </c>
      <c r="X17" s="1">
        <v>0</v>
      </c>
      <c r="Z17" s="70">
        <v>67.709999999999994</v>
      </c>
      <c r="AA17" s="1">
        <v>0</v>
      </c>
      <c r="AC17" s="70">
        <v>83.3</v>
      </c>
      <c r="AD17" s="1">
        <v>0</v>
      </c>
      <c r="AF17" s="1"/>
      <c r="AI17" s="70">
        <v>173.34</v>
      </c>
      <c r="AJ17" s="4">
        <v>164</v>
      </c>
      <c r="AK17" s="70">
        <f t="shared" si="4"/>
        <v>9.3400000000000034</v>
      </c>
      <c r="AL17" s="3">
        <f t="shared" si="5"/>
        <v>4.6700000000000017</v>
      </c>
      <c r="AM17" s="1">
        <v>0</v>
      </c>
      <c r="AO17" s="57">
        <f t="shared" si="6"/>
        <v>72.094000000000008</v>
      </c>
      <c r="AQ17" s="47">
        <v>9</v>
      </c>
    </row>
    <row r="18" spans="1:44" ht="21" customHeight="1">
      <c r="A18" s="47">
        <v>22</v>
      </c>
      <c r="B18" s="69" t="s">
        <v>86</v>
      </c>
      <c r="C18" s="56"/>
      <c r="D18" s="56"/>
      <c r="E18" s="47" t="s">
        <v>107</v>
      </c>
      <c r="F18" s="56"/>
      <c r="G18" s="43">
        <v>0.45833333333333398</v>
      </c>
      <c r="H18" s="1"/>
      <c r="I18" s="48">
        <v>0.48761574074074071</v>
      </c>
      <c r="K18" s="48">
        <f t="shared" si="0"/>
        <v>2.928240740740673E-2</v>
      </c>
      <c r="L18" s="43">
        <v>2.9166666666666664E-2</v>
      </c>
      <c r="M18" s="48">
        <f t="shared" si="1"/>
        <v>1.157407407400661E-4</v>
      </c>
      <c r="N18" s="3">
        <f t="shared" si="2"/>
        <v>-10.00000000001166</v>
      </c>
      <c r="O18" s="3">
        <f t="shared" si="3"/>
        <v>0</v>
      </c>
      <c r="Q18" s="70">
        <v>77.17</v>
      </c>
      <c r="R18" s="1">
        <v>0</v>
      </c>
      <c r="T18" s="70">
        <v>56.98</v>
      </c>
      <c r="U18" s="1">
        <v>0</v>
      </c>
      <c r="W18" s="70">
        <v>63.44</v>
      </c>
      <c r="X18" s="1">
        <v>0</v>
      </c>
      <c r="Z18" s="70">
        <v>61.08</v>
      </c>
      <c r="AA18" s="1">
        <v>0</v>
      </c>
      <c r="AC18" s="70">
        <v>76.91</v>
      </c>
      <c r="AD18" s="1">
        <v>0</v>
      </c>
      <c r="AF18" s="1"/>
      <c r="AI18" s="70">
        <v>179.02</v>
      </c>
      <c r="AJ18" s="4">
        <v>164</v>
      </c>
      <c r="AK18" s="70">
        <f t="shared" si="4"/>
        <v>15.02000000000001</v>
      </c>
      <c r="AL18" s="3">
        <f t="shared" si="5"/>
        <v>7.5100000000000051</v>
      </c>
      <c r="AM18" s="1">
        <v>0</v>
      </c>
      <c r="AO18" s="57">
        <f t="shared" si="6"/>
        <v>74.626000000000005</v>
      </c>
      <c r="AQ18" s="47">
        <v>10</v>
      </c>
      <c r="AR18" s="56"/>
    </row>
    <row r="19" spans="1:44" ht="21" customHeight="1">
      <c r="A19" s="47">
        <v>5</v>
      </c>
      <c r="B19" s="69" t="s">
        <v>70</v>
      </c>
      <c r="E19" s="47" t="s">
        <v>107</v>
      </c>
      <c r="F19" s="66"/>
      <c r="G19" s="43">
        <v>0.39930555555555558</v>
      </c>
      <c r="H19" s="1"/>
      <c r="I19" s="48">
        <v>0.42914351851851856</v>
      </c>
      <c r="K19" s="48">
        <f t="shared" si="0"/>
        <v>2.9837962962962983E-2</v>
      </c>
      <c r="L19" s="43">
        <v>2.9166666666666664E-2</v>
      </c>
      <c r="M19" s="48">
        <f t="shared" si="1"/>
        <v>6.7129629629631912E-4</v>
      </c>
      <c r="N19" s="3">
        <f t="shared" si="2"/>
        <v>-0.39999999999960495</v>
      </c>
      <c r="O19" s="3">
        <f t="shared" si="3"/>
        <v>0</v>
      </c>
      <c r="Q19" s="70">
        <v>76.930000000000007</v>
      </c>
      <c r="R19" s="1">
        <v>0</v>
      </c>
      <c r="T19" s="70">
        <v>53.89</v>
      </c>
      <c r="U19" s="1">
        <v>0</v>
      </c>
      <c r="W19" s="70">
        <v>56.48</v>
      </c>
      <c r="X19" s="1">
        <v>0</v>
      </c>
      <c r="Z19" s="70">
        <v>55.38</v>
      </c>
      <c r="AA19" s="1">
        <v>0</v>
      </c>
      <c r="AC19" s="70">
        <v>73.05</v>
      </c>
      <c r="AD19" s="1">
        <v>0</v>
      </c>
      <c r="AF19" s="1"/>
      <c r="AI19" s="70">
        <v>193.79</v>
      </c>
      <c r="AJ19" s="4">
        <v>164</v>
      </c>
      <c r="AK19" s="70">
        <f t="shared" si="4"/>
        <v>29.789999999999992</v>
      </c>
      <c r="AL19" s="3">
        <f t="shared" si="5"/>
        <v>14.894999999999996</v>
      </c>
      <c r="AM19" s="1">
        <v>0</v>
      </c>
      <c r="AO19" s="57">
        <f t="shared" si="6"/>
        <v>78.040999999999997</v>
      </c>
      <c r="AP19" s="56"/>
      <c r="AQ19" s="47">
        <v>11</v>
      </c>
      <c r="AR19" s="56"/>
    </row>
    <row r="20" spans="1:44" s="56" customFormat="1" ht="21" customHeight="1">
      <c r="A20" s="47">
        <v>17</v>
      </c>
      <c r="B20" s="69" t="s">
        <v>81</v>
      </c>
      <c r="C20" s="1"/>
      <c r="D20" s="1"/>
      <c r="E20" s="47" t="s">
        <v>107</v>
      </c>
      <c r="F20" s="49"/>
      <c r="G20" s="43">
        <v>0.47222222222222227</v>
      </c>
      <c r="H20" s="1"/>
      <c r="I20" s="48">
        <v>0.50090277777777781</v>
      </c>
      <c r="J20" s="2"/>
      <c r="K20" s="48">
        <f t="shared" si="0"/>
        <v>2.8680555555555542E-2</v>
      </c>
      <c r="L20" s="43">
        <v>2.9166666666666664E-2</v>
      </c>
      <c r="M20" s="48">
        <f t="shared" si="1"/>
        <v>4.8611111111112118E-4</v>
      </c>
      <c r="N20" s="3">
        <f t="shared" si="2"/>
        <v>-3.5999999999998269</v>
      </c>
      <c r="O20" s="3">
        <f t="shared" si="3"/>
        <v>0</v>
      </c>
      <c r="P20" s="1"/>
      <c r="Q20" s="70">
        <v>88.22</v>
      </c>
      <c r="R20" s="1">
        <v>0</v>
      </c>
      <c r="S20" s="1"/>
      <c r="T20" s="70">
        <v>71.650000000000006</v>
      </c>
      <c r="U20" s="1">
        <v>0</v>
      </c>
      <c r="V20" s="1"/>
      <c r="W20" s="70">
        <v>67.92</v>
      </c>
      <c r="X20" s="1">
        <v>0</v>
      </c>
      <c r="Y20" s="1"/>
      <c r="Z20" s="70">
        <v>72.02</v>
      </c>
      <c r="AA20" s="1">
        <v>0</v>
      </c>
      <c r="AB20" s="1"/>
      <c r="AC20" s="70">
        <v>85.38</v>
      </c>
      <c r="AD20" s="1">
        <v>0</v>
      </c>
      <c r="AE20" s="1"/>
      <c r="AF20" s="1"/>
      <c r="AG20" s="1"/>
      <c r="AH20" s="1"/>
      <c r="AI20" s="70">
        <v>178.21</v>
      </c>
      <c r="AJ20" s="4">
        <v>164</v>
      </c>
      <c r="AK20" s="70">
        <f t="shared" si="4"/>
        <v>14.210000000000008</v>
      </c>
      <c r="AL20" s="3">
        <f t="shared" si="5"/>
        <v>7.105000000000004</v>
      </c>
      <c r="AM20" s="1">
        <v>3</v>
      </c>
      <c r="AN20" s="1"/>
      <c r="AO20" s="57">
        <f t="shared" si="6"/>
        <v>87.143000000000015</v>
      </c>
      <c r="AP20" s="5"/>
      <c r="AQ20" s="47">
        <v>12</v>
      </c>
      <c r="AR20" s="1"/>
    </row>
    <row r="21" spans="1:44" s="56" customFormat="1" ht="21" customHeight="1">
      <c r="A21" s="47">
        <v>24</v>
      </c>
      <c r="B21" s="69" t="s">
        <v>88</v>
      </c>
      <c r="C21" s="1"/>
      <c r="D21" s="1"/>
      <c r="E21" s="47" t="s">
        <v>107</v>
      </c>
      <c r="F21" s="49"/>
      <c r="G21" s="43">
        <v>0.46527777777777901</v>
      </c>
      <c r="H21" s="1"/>
      <c r="I21" s="48">
        <v>0.4944675925925926</v>
      </c>
      <c r="J21" s="2"/>
      <c r="K21" s="48">
        <f t="shared" si="0"/>
        <v>2.9189814814813586E-2</v>
      </c>
      <c r="L21" s="43">
        <v>2.9166666666666664E-2</v>
      </c>
      <c r="M21" s="48">
        <f t="shared" si="1"/>
        <v>2.3148148146922426E-5</v>
      </c>
      <c r="N21" s="3">
        <f t="shared" si="2"/>
        <v>-11.600000000021181</v>
      </c>
      <c r="O21" s="3">
        <f t="shared" si="3"/>
        <v>0</v>
      </c>
      <c r="P21" s="1"/>
      <c r="Q21" s="70">
        <v>82.26</v>
      </c>
      <c r="R21" s="1">
        <v>0</v>
      </c>
      <c r="S21" s="1"/>
      <c r="T21" s="70">
        <v>58.95</v>
      </c>
      <c r="U21" s="1">
        <v>2</v>
      </c>
      <c r="V21" s="1"/>
      <c r="W21" s="70">
        <v>56.06</v>
      </c>
      <c r="X21" s="1">
        <v>0</v>
      </c>
      <c r="Y21" s="1"/>
      <c r="Z21" s="70">
        <v>57.72</v>
      </c>
      <c r="AA21" s="1">
        <v>0</v>
      </c>
      <c r="AB21" s="1"/>
      <c r="AC21" s="70">
        <v>84.43</v>
      </c>
      <c r="AD21" s="1">
        <v>2</v>
      </c>
      <c r="AE21" s="1"/>
      <c r="AF21" s="1"/>
      <c r="AG21" s="1"/>
      <c r="AH21" s="1"/>
      <c r="AI21" s="70">
        <v>180.94</v>
      </c>
      <c r="AJ21" s="4">
        <v>164</v>
      </c>
      <c r="AK21" s="70">
        <f t="shared" si="4"/>
        <v>16.939999999999998</v>
      </c>
      <c r="AL21" s="3">
        <f t="shared" si="5"/>
        <v>8.4699999999999989</v>
      </c>
      <c r="AM21" s="1">
        <v>9</v>
      </c>
      <c r="AN21" s="1"/>
      <c r="AO21" s="57">
        <f t="shared" si="6"/>
        <v>89.354000000000013</v>
      </c>
      <c r="AP21" s="5"/>
      <c r="AQ21" s="47">
        <v>13</v>
      </c>
      <c r="AR21" s="1"/>
    </row>
    <row r="22" spans="1:44" s="56" customFormat="1">
      <c r="E22" s="6"/>
      <c r="G22" s="43"/>
      <c r="H22" s="1"/>
      <c r="I22" s="48"/>
      <c r="J22" s="2"/>
      <c r="K22" s="48"/>
      <c r="L22" s="43"/>
      <c r="M22" s="48"/>
      <c r="N22" s="3"/>
      <c r="O22" s="3"/>
      <c r="P22" s="1"/>
      <c r="Q22" s="51"/>
      <c r="R22" s="1"/>
      <c r="S22" s="1"/>
      <c r="T22" s="70"/>
      <c r="U22" s="1"/>
      <c r="V22" s="1"/>
      <c r="W22" s="70"/>
      <c r="X22" s="1"/>
      <c r="Y22" s="1"/>
      <c r="Z22" s="70"/>
      <c r="AA22" s="1"/>
      <c r="AB22" s="1"/>
      <c r="AC22" s="70"/>
      <c r="AD22" s="1"/>
      <c r="AE22" s="1"/>
      <c r="AF22" s="1"/>
      <c r="AG22" s="1"/>
      <c r="AH22" s="1"/>
      <c r="AI22" s="70"/>
      <c r="AJ22" s="4"/>
      <c r="AK22" s="70"/>
      <c r="AL22" s="3"/>
      <c r="AM22" s="1"/>
      <c r="AN22" s="1"/>
      <c r="AO22" s="57"/>
      <c r="AP22" s="5"/>
      <c r="AQ22" s="6"/>
    </row>
    <row r="23" spans="1:44">
      <c r="G23" s="43"/>
      <c r="H23" s="1"/>
      <c r="L23" s="43"/>
      <c r="AF23" s="1"/>
      <c r="AL23" s="3"/>
      <c r="AO23" s="57"/>
      <c r="AQ23" s="47"/>
    </row>
    <row r="24" spans="1:44">
      <c r="G24" s="43"/>
      <c r="H24" s="1"/>
      <c r="L24" s="43"/>
      <c r="AF24" s="1"/>
      <c r="AL24" s="3"/>
      <c r="AO24" s="57"/>
    </row>
    <row r="25" spans="1:44">
      <c r="G25" s="43"/>
      <c r="L25" s="43"/>
      <c r="AL25" s="3"/>
    </row>
    <row r="26" spans="1:44">
      <c r="G26" s="43"/>
      <c r="L26" s="43"/>
      <c r="AL26" s="3"/>
    </row>
    <row r="27" spans="1:44">
      <c r="G27" s="43"/>
      <c r="L27" s="43"/>
      <c r="AL27" s="3"/>
    </row>
    <row r="28" spans="1:44">
      <c r="G28" s="43"/>
      <c r="L28" s="43"/>
      <c r="AL28" s="3"/>
    </row>
    <row r="29" spans="1:44">
      <c r="G29" s="43"/>
      <c r="L29" s="43"/>
      <c r="AL29" s="3"/>
    </row>
    <row r="30" spans="1:44">
      <c r="G30" s="43"/>
      <c r="L30" s="43"/>
      <c r="AL30" s="3"/>
    </row>
    <row r="31" spans="1:44">
      <c r="G31" s="43"/>
      <c r="L31" s="43"/>
      <c r="AL31" s="3"/>
    </row>
    <row r="32" spans="1:44">
      <c r="G32" s="43"/>
      <c r="L32" s="43"/>
      <c r="AL32" s="3"/>
    </row>
    <row r="33" spans="7:38">
      <c r="G33" s="43"/>
      <c r="L33" s="43"/>
      <c r="AL33" s="3"/>
    </row>
    <row r="34" spans="7:38">
      <c r="G34" s="43"/>
      <c r="L34" s="43"/>
      <c r="AL34" s="3"/>
    </row>
    <row r="35" spans="7:38">
      <c r="G35" s="43"/>
      <c r="L35" s="43"/>
      <c r="AL35" s="3"/>
    </row>
    <row r="36" spans="7:38">
      <c r="G36" s="43"/>
      <c r="L36" s="43"/>
      <c r="AL36" s="3"/>
    </row>
    <row r="37" spans="7:38">
      <c r="G37" s="43"/>
      <c r="L37" s="43"/>
      <c r="AL37" s="3"/>
    </row>
    <row r="38" spans="7:38">
      <c r="G38" s="43"/>
      <c r="L38" s="43"/>
      <c r="AL38" s="3"/>
    </row>
    <row r="39" spans="7:38">
      <c r="G39" s="43"/>
      <c r="L39" s="43"/>
      <c r="AL39" s="3"/>
    </row>
    <row r="40" spans="7:38">
      <c r="G40" s="43"/>
      <c r="L40" s="43"/>
      <c r="AL40" s="3"/>
    </row>
    <row r="41" spans="7:38">
      <c r="G41" s="43"/>
      <c r="L41" s="43"/>
      <c r="AL41" s="3"/>
    </row>
    <row r="42" spans="7:38">
      <c r="G42" s="43"/>
      <c r="L42" s="43"/>
      <c r="AL42" s="3"/>
    </row>
    <row r="43" spans="7:38">
      <c r="G43" s="43"/>
      <c r="L43" s="43"/>
      <c r="AL43" s="3"/>
    </row>
    <row r="44" spans="7:38">
      <c r="G44" s="43"/>
      <c r="L44" s="43"/>
      <c r="AL44" s="3"/>
    </row>
    <row r="45" spans="7:38">
      <c r="G45" s="43"/>
      <c r="L45" s="43"/>
      <c r="AL45" s="3"/>
    </row>
    <row r="46" spans="7:38">
      <c r="G46" s="43"/>
      <c r="L46" s="43"/>
      <c r="AL46" s="3"/>
    </row>
    <row r="47" spans="7:38">
      <c r="G47" s="43"/>
      <c r="L47" s="43"/>
      <c r="AL47" s="3"/>
    </row>
    <row r="48" spans="7:38">
      <c r="G48" s="43"/>
      <c r="L48" s="43"/>
      <c r="AL48" s="3"/>
    </row>
  </sheetData>
  <sortState xmlns:xlrd2="http://schemas.microsoft.com/office/spreadsheetml/2017/richdata2" ref="A9:AR21">
    <sortCondition ref="AO9:AO21"/>
  </sortState>
  <printOptions gridLines="1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2194-E888-467E-8CBF-8E10C7EF726E}">
  <sheetPr>
    <pageSetUpPr fitToPage="1"/>
  </sheetPr>
  <dimension ref="A1:AS43"/>
  <sheetViews>
    <sheetView workbookViewId="0">
      <selection activeCell="AS26" sqref="AS26"/>
    </sheetView>
  </sheetViews>
  <sheetFormatPr baseColWidth="10" defaultColWidth="9" defaultRowHeight="13"/>
  <cols>
    <col min="1" max="1" width="3" style="1" customWidth="1"/>
    <col min="2" max="2" width="16.83203125" style="1" customWidth="1"/>
    <col min="3" max="3" width="24" style="1" hidden="1" customWidth="1"/>
    <col min="4" max="4" width="2" style="1" hidden="1" customWidth="1"/>
    <col min="5" max="5" width="3.83203125" style="47" customWidth="1"/>
    <col min="6" max="6" width="0.6640625" style="1" customWidth="1"/>
    <col min="7" max="7" width="7.6640625" style="48" customWidth="1"/>
    <col min="8" max="8" width="0.83203125" style="2" customWidth="1"/>
    <col min="9" max="9" width="7.33203125" style="48" customWidth="1"/>
    <col min="10" max="10" width="1.1640625" style="2" customWidth="1"/>
    <col min="11" max="11" width="9.33203125" style="48" hidden="1" customWidth="1"/>
    <col min="12" max="13" width="7.83203125" style="48" hidden="1" customWidth="1"/>
    <col min="14" max="14" width="1.1640625" style="2" hidden="1" customWidth="1"/>
    <col min="15" max="15" width="4.83203125" style="3" customWidth="1"/>
    <col min="16" max="16" width="5.5" style="3" customWidth="1"/>
    <col min="17" max="17" width="0.6640625" style="1" customWidth="1"/>
    <col min="18" max="18" width="5.6640625" style="51" customWidth="1"/>
    <col min="19" max="19" width="4.83203125" style="1" customWidth="1"/>
    <col min="20" max="20" width="1.1640625" style="1" customWidth="1"/>
    <col min="21" max="21" width="5.83203125" style="70" customWidth="1"/>
    <col min="22" max="22" width="4.83203125" style="1" customWidth="1"/>
    <col min="23" max="23" width="1.1640625" style="1" customWidth="1"/>
    <col min="24" max="24" width="4.83203125" style="70" customWidth="1"/>
    <col min="25" max="25" width="4.6640625" style="1" customWidth="1"/>
    <col min="26" max="26" width="1.1640625" style="1" customWidth="1"/>
    <col min="27" max="27" width="4.83203125" style="70" customWidth="1"/>
    <col min="28" max="28" width="4.83203125" style="1" customWidth="1"/>
    <col min="29" max="29" width="1.1640625" style="1" customWidth="1"/>
    <col min="30" max="30" width="5.6640625" style="70" customWidth="1"/>
    <col min="31" max="31" width="4.83203125" style="1" customWidth="1"/>
    <col min="32" max="32" width="1.1640625" style="1" hidden="1" customWidth="1"/>
    <col min="33" max="33" width="4.83203125" style="4" hidden="1" customWidth="1"/>
    <col min="34" max="34" width="4.83203125" style="1" hidden="1" customWidth="1"/>
    <col min="35" max="35" width="1.1640625" style="1" customWidth="1"/>
    <col min="36" max="36" width="7.6640625" style="70" customWidth="1"/>
    <col min="37" max="37" width="6.5" style="4" hidden="1" customWidth="1"/>
    <col min="38" max="38" width="7.83203125" style="70" customWidth="1"/>
    <col min="39" max="39" width="5.83203125" style="1" customWidth="1"/>
    <col min="40" max="40" width="4.83203125" style="1" customWidth="1"/>
    <col min="41" max="41" width="1.1640625" style="1" customWidth="1"/>
    <col min="42" max="42" width="6.83203125" style="5" customWidth="1"/>
    <col min="43" max="43" width="1.1640625" style="5" customWidth="1"/>
    <col min="44" max="44" width="4.83203125" style="6" customWidth="1"/>
    <col min="45" max="16384" width="9" style="1"/>
  </cols>
  <sheetData>
    <row r="1" spans="1:45" ht="18">
      <c r="A1" s="64" t="s">
        <v>65</v>
      </c>
    </row>
    <row r="4" spans="1:45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90"/>
      <c r="H4" s="9" t="s">
        <v>3</v>
      </c>
      <c r="I4" s="9"/>
      <c r="J4" s="10"/>
      <c r="K4" s="11" t="s">
        <v>4</v>
      </c>
      <c r="L4" s="11" t="s">
        <v>5</v>
      </c>
      <c r="M4" s="11" t="s">
        <v>6</v>
      </c>
      <c r="N4" s="8"/>
      <c r="O4" s="12" t="s">
        <v>7</v>
      </c>
      <c r="P4" s="13"/>
      <c r="Q4" s="97"/>
      <c r="R4" s="52"/>
      <c r="S4" s="14" t="s">
        <v>8</v>
      </c>
      <c r="T4" s="15"/>
      <c r="U4" s="71"/>
      <c r="V4" s="14" t="s">
        <v>9</v>
      </c>
      <c r="W4" s="7"/>
      <c r="X4" s="71"/>
      <c r="Y4" s="14" t="s">
        <v>10</v>
      </c>
      <c r="Z4" s="7"/>
      <c r="AA4" s="71"/>
      <c r="AB4" s="14" t="s">
        <v>11</v>
      </c>
      <c r="AC4" s="7"/>
      <c r="AD4" s="71"/>
      <c r="AE4" s="14" t="s">
        <v>12</v>
      </c>
      <c r="AF4" s="50"/>
      <c r="AG4" s="16"/>
      <c r="AH4" s="14" t="s">
        <v>64</v>
      </c>
      <c r="AI4" s="7"/>
      <c r="AJ4" s="100" t="s">
        <v>13</v>
      </c>
      <c r="AK4" s="17"/>
      <c r="AL4" s="77" t="s">
        <v>13</v>
      </c>
      <c r="AM4" s="9"/>
      <c r="AN4" s="18"/>
      <c r="AO4" s="7"/>
      <c r="AP4" s="19" t="s">
        <v>14</v>
      </c>
      <c r="AQ4" s="20"/>
      <c r="AR4" s="21" t="s">
        <v>15</v>
      </c>
    </row>
    <row r="5" spans="1:45">
      <c r="A5" s="7"/>
      <c r="B5" s="7"/>
      <c r="C5" s="7"/>
      <c r="D5" s="7"/>
      <c r="E5" s="15"/>
      <c r="F5" s="7"/>
      <c r="G5" s="91"/>
      <c r="H5" s="23"/>
      <c r="I5" s="22"/>
      <c r="J5" s="23"/>
      <c r="K5" s="22" t="s">
        <v>16</v>
      </c>
      <c r="L5" s="22" t="s">
        <v>17</v>
      </c>
      <c r="M5" s="22" t="s">
        <v>18</v>
      </c>
      <c r="N5" s="24"/>
      <c r="O5" s="25" t="s">
        <v>19</v>
      </c>
      <c r="P5" s="33" t="s">
        <v>20</v>
      </c>
      <c r="Q5" s="7"/>
      <c r="R5" s="54" t="s">
        <v>17</v>
      </c>
      <c r="S5" s="35" t="s">
        <v>21</v>
      </c>
      <c r="T5" s="15"/>
      <c r="U5" s="72" t="s">
        <v>17</v>
      </c>
      <c r="V5" s="28" t="s">
        <v>21</v>
      </c>
      <c r="W5" s="7"/>
      <c r="X5" s="72" t="s">
        <v>17</v>
      </c>
      <c r="Y5" s="28" t="s">
        <v>21</v>
      </c>
      <c r="Z5" s="7"/>
      <c r="AA5" s="72" t="s">
        <v>17</v>
      </c>
      <c r="AB5" s="28" t="s">
        <v>21</v>
      </c>
      <c r="AC5" s="7"/>
      <c r="AD5" s="72" t="s">
        <v>17</v>
      </c>
      <c r="AE5" s="28" t="s">
        <v>21</v>
      </c>
      <c r="AF5" s="15"/>
      <c r="AG5" s="27" t="s">
        <v>17</v>
      </c>
      <c r="AH5" s="28" t="s">
        <v>21</v>
      </c>
      <c r="AI5" s="7"/>
      <c r="AJ5" s="72" t="s">
        <v>22</v>
      </c>
      <c r="AK5" s="29" t="s">
        <v>117</v>
      </c>
      <c r="AL5" s="78" t="s">
        <v>24</v>
      </c>
      <c r="AM5" s="30" t="s">
        <v>25</v>
      </c>
      <c r="AN5" s="28" t="s">
        <v>26</v>
      </c>
      <c r="AO5" s="7"/>
      <c r="AP5" s="31" t="s">
        <v>26</v>
      </c>
      <c r="AQ5" s="20"/>
      <c r="AR5" s="32" t="s">
        <v>27</v>
      </c>
    </row>
    <row r="6" spans="1:45">
      <c r="A6" s="7"/>
      <c r="B6" s="7"/>
      <c r="C6" s="7"/>
      <c r="D6" s="7"/>
      <c r="E6" s="15"/>
      <c r="F6" s="7"/>
      <c r="G6" s="91" t="s">
        <v>28</v>
      </c>
      <c r="H6" s="23"/>
      <c r="I6" s="30" t="s">
        <v>29</v>
      </c>
      <c r="J6" s="23"/>
      <c r="K6" s="22"/>
      <c r="L6" s="22"/>
      <c r="M6" s="22"/>
      <c r="N6" s="24"/>
      <c r="O6" s="25"/>
      <c r="P6" s="33" t="s">
        <v>26</v>
      </c>
      <c r="Q6" s="7"/>
      <c r="R6" s="54"/>
      <c r="S6" s="35" t="s">
        <v>30</v>
      </c>
      <c r="T6" s="15"/>
      <c r="U6" s="73"/>
      <c r="V6" s="35" t="s">
        <v>30</v>
      </c>
      <c r="W6" s="7"/>
      <c r="X6" s="73"/>
      <c r="Y6" s="35" t="s">
        <v>30</v>
      </c>
      <c r="Z6" s="7"/>
      <c r="AA6" s="73"/>
      <c r="AB6" s="35" t="s">
        <v>30</v>
      </c>
      <c r="AC6" s="7"/>
      <c r="AD6" s="73"/>
      <c r="AE6" s="35" t="s">
        <v>30</v>
      </c>
      <c r="AF6" s="15"/>
      <c r="AG6" s="34"/>
      <c r="AH6" s="35" t="s">
        <v>30</v>
      </c>
      <c r="AI6" s="7"/>
      <c r="AJ6" s="73" t="s">
        <v>31</v>
      </c>
      <c r="AK6" s="29" t="s">
        <v>118</v>
      </c>
      <c r="AL6" s="78" t="s">
        <v>18</v>
      </c>
      <c r="AM6" s="36" t="s">
        <v>26</v>
      </c>
      <c r="AN6" s="35" t="s">
        <v>30</v>
      </c>
      <c r="AO6" s="7"/>
      <c r="AP6" s="31" t="s">
        <v>32</v>
      </c>
      <c r="AQ6" s="20"/>
      <c r="AR6" s="32"/>
    </row>
    <row r="7" spans="1:45">
      <c r="A7" s="7"/>
      <c r="B7" s="7"/>
      <c r="C7" s="7"/>
      <c r="D7" s="7"/>
      <c r="E7" s="15"/>
      <c r="F7" s="7"/>
      <c r="G7" s="92" t="s">
        <v>17</v>
      </c>
      <c r="H7" s="93"/>
      <c r="I7" s="37" t="s">
        <v>17</v>
      </c>
      <c r="J7" s="93"/>
      <c r="K7" s="94"/>
      <c r="L7" s="94"/>
      <c r="M7" s="94"/>
      <c r="N7" s="95"/>
      <c r="O7" s="96"/>
      <c r="P7" s="38" t="s">
        <v>32</v>
      </c>
      <c r="Q7" s="7"/>
      <c r="R7" s="55"/>
      <c r="S7" s="40" t="s">
        <v>33</v>
      </c>
      <c r="T7" s="15"/>
      <c r="U7" s="74"/>
      <c r="V7" s="40" t="s">
        <v>33</v>
      </c>
      <c r="W7" s="7"/>
      <c r="X7" s="74"/>
      <c r="Y7" s="40" t="s">
        <v>33</v>
      </c>
      <c r="Z7" s="7"/>
      <c r="AA7" s="74"/>
      <c r="AB7" s="40" t="s">
        <v>33</v>
      </c>
      <c r="AC7" s="7"/>
      <c r="AD7" s="74"/>
      <c r="AE7" s="40" t="s">
        <v>33</v>
      </c>
      <c r="AF7" s="15"/>
      <c r="AG7" s="39"/>
      <c r="AH7" s="40" t="s">
        <v>33</v>
      </c>
      <c r="AI7" s="7"/>
      <c r="AJ7" s="74" t="s">
        <v>17</v>
      </c>
      <c r="AK7" s="98" t="s">
        <v>17</v>
      </c>
      <c r="AL7" s="99"/>
      <c r="AM7" s="37" t="s">
        <v>32</v>
      </c>
      <c r="AN7" s="40" t="s">
        <v>33</v>
      </c>
      <c r="AO7" s="7"/>
      <c r="AP7" s="41"/>
      <c r="AQ7" s="20"/>
      <c r="AR7" s="42"/>
    </row>
    <row r="8" spans="1:45">
      <c r="A8" s="7"/>
      <c r="B8" s="7"/>
      <c r="C8" s="7"/>
      <c r="D8" s="7"/>
      <c r="E8" s="15"/>
      <c r="F8" s="7"/>
      <c r="G8" s="22"/>
      <c r="H8" s="23"/>
      <c r="I8" s="22"/>
      <c r="J8" s="23"/>
      <c r="K8" s="22"/>
      <c r="L8" s="22"/>
      <c r="M8" s="22"/>
      <c r="N8" s="24"/>
      <c r="O8" s="25"/>
      <c r="P8" s="25"/>
      <c r="Q8" s="7"/>
      <c r="R8" s="79"/>
      <c r="S8" s="15"/>
      <c r="T8" s="15"/>
      <c r="U8" s="78"/>
      <c r="V8" s="15"/>
      <c r="W8" s="7"/>
      <c r="X8" s="78"/>
      <c r="Y8" s="15"/>
      <c r="Z8" s="7"/>
      <c r="AA8" s="78"/>
      <c r="AB8" s="15"/>
      <c r="AC8" s="7"/>
      <c r="AD8" s="78"/>
      <c r="AE8" s="15"/>
      <c r="AF8" s="15"/>
      <c r="AG8" s="29"/>
      <c r="AH8" s="15"/>
      <c r="AI8" s="7"/>
      <c r="AJ8" s="78"/>
      <c r="AK8" s="29"/>
      <c r="AL8" s="78"/>
      <c r="AM8" s="22"/>
      <c r="AN8" s="15"/>
      <c r="AO8" s="7"/>
      <c r="AP8" s="20"/>
      <c r="AQ8" s="20"/>
      <c r="AR8" s="80"/>
    </row>
    <row r="9" spans="1:45" s="56" customFormat="1" ht="18" customHeight="1">
      <c r="A9" s="47">
        <v>44</v>
      </c>
      <c r="B9" s="69" t="s">
        <v>96</v>
      </c>
      <c r="C9" s="1" t="s">
        <v>46</v>
      </c>
      <c r="D9" s="1" t="s">
        <v>45</v>
      </c>
      <c r="E9" s="47" t="s">
        <v>108</v>
      </c>
      <c r="F9" s="1"/>
      <c r="G9" s="43">
        <v>0.53263888888888888</v>
      </c>
      <c r="H9" s="1"/>
      <c r="I9" s="48">
        <v>0.56180555555555556</v>
      </c>
      <c r="J9" s="2"/>
      <c r="K9" s="48">
        <f t="shared" ref="K9:K15" si="0">I9-G9</f>
        <v>2.9166666666666674E-2</v>
      </c>
      <c r="L9" s="43">
        <v>2.9166666666666664E-2</v>
      </c>
      <c r="M9" s="48">
        <f t="shared" ref="M9:M15" si="1">ABS(K9-L9)</f>
        <v>1.0408340855860843E-17</v>
      </c>
      <c r="N9" s="2"/>
      <c r="O9" s="3">
        <f t="shared" ref="O9:O15" si="2">(M9*24*60*60-60)*0.2</f>
        <v>-11.999999999999821</v>
      </c>
      <c r="P9" s="3">
        <f t="shared" ref="P9:P15" si="3">IF((O9&lt;0),0,O9)</f>
        <v>0</v>
      </c>
      <c r="Q9" s="1"/>
      <c r="R9" s="70">
        <v>80.92</v>
      </c>
      <c r="S9" s="1">
        <v>0</v>
      </c>
      <c r="T9" s="1"/>
      <c r="U9" s="70">
        <v>50.9</v>
      </c>
      <c r="V9" s="1">
        <v>2</v>
      </c>
      <c r="W9" s="1"/>
      <c r="X9" s="70">
        <v>52.54</v>
      </c>
      <c r="Y9" s="1">
        <v>0</v>
      </c>
      <c r="Z9" s="1"/>
      <c r="AA9" s="70">
        <v>46.05</v>
      </c>
      <c r="AB9" s="1">
        <v>0</v>
      </c>
      <c r="AC9" s="1"/>
      <c r="AD9" s="70">
        <v>56.43</v>
      </c>
      <c r="AE9" s="1">
        <v>0</v>
      </c>
      <c r="AF9" s="1"/>
      <c r="AG9" s="1"/>
      <c r="AH9" s="1"/>
      <c r="AI9" s="1"/>
      <c r="AJ9" s="70">
        <v>157.04</v>
      </c>
      <c r="AK9" s="4">
        <v>186</v>
      </c>
      <c r="AL9" s="70">
        <f t="shared" ref="AL9:AL15" si="4">AJ9-AK9</f>
        <v>-28.960000000000008</v>
      </c>
      <c r="AM9" s="3">
        <f t="shared" ref="AM9:AM15" si="5">IF(AL9&lt;0,0*AJ9,0*AK9+0.5*AL9)</f>
        <v>0</v>
      </c>
      <c r="AN9" s="1">
        <v>0</v>
      </c>
      <c r="AO9" s="1"/>
      <c r="AP9" s="57">
        <f t="shared" ref="AP9:AP15" si="6">P9+(R9*0.2+S9)+(U9*0.2+V9)+(X9*0.2+Y9)+(AA9*0.2+AB9)+(AD9*0.2+AE9)+(AG9*0.2+AH9)+AM9+AN9</f>
        <v>59.368000000000002</v>
      </c>
      <c r="AQ9" s="5"/>
      <c r="AR9" s="87">
        <v>1</v>
      </c>
      <c r="AS9" s="1"/>
    </row>
    <row r="10" spans="1:45" s="56" customFormat="1" ht="18" customHeight="1">
      <c r="A10" s="47">
        <v>42</v>
      </c>
      <c r="B10" s="69" t="s">
        <v>94</v>
      </c>
      <c r="C10" s="1" t="s">
        <v>44</v>
      </c>
      <c r="D10" s="1" t="s">
        <v>43</v>
      </c>
      <c r="E10" s="47" t="s">
        <v>108</v>
      </c>
      <c r="F10" s="66"/>
      <c r="G10" s="43">
        <v>0.52986111111111112</v>
      </c>
      <c r="H10" s="1"/>
      <c r="I10" s="48">
        <v>0.55909722222222225</v>
      </c>
      <c r="J10" s="2"/>
      <c r="K10" s="48">
        <f t="shared" si="0"/>
        <v>2.9236111111111129E-2</v>
      </c>
      <c r="L10" s="43">
        <v>2.9166666666666664E-2</v>
      </c>
      <c r="M10" s="48">
        <f t="shared" si="1"/>
        <v>6.9444444444465708E-5</v>
      </c>
      <c r="N10" s="2"/>
      <c r="O10" s="3">
        <f t="shared" si="2"/>
        <v>-10.799999999999635</v>
      </c>
      <c r="P10" s="3">
        <f t="shared" si="3"/>
        <v>0</v>
      </c>
      <c r="Q10" s="1"/>
      <c r="R10" s="70">
        <v>70.94</v>
      </c>
      <c r="S10" s="1">
        <v>0</v>
      </c>
      <c r="T10" s="1"/>
      <c r="U10" s="70">
        <v>50.71</v>
      </c>
      <c r="V10" s="1">
        <v>0</v>
      </c>
      <c r="W10" s="1"/>
      <c r="X10" s="70">
        <v>52.26</v>
      </c>
      <c r="Y10" s="1">
        <v>0</v>
      </c>
      <c r="Z10" s="1"/>
      <c r="AA10" s="70">
        <v>51.12</v>
      </c>
      <c r="AB10" s="1">
        <v>0</v>
      </c>
      <c r="AC10" s="1"/>
      <c r="AD10" s="70">
        <v>60.64</v>
      </c>
      <c r="AE10" s="1">
        <v>0</v>
      </c>
      <c r="AF10" s="1"/>
      <c r="AG10" s="1"/>
      <c r="AH10" s="1"/>
      <c r="AI10" s="1"/>
      <c r="AJ10" s="70">
        <v>159.77000000000001</v>
      </c>
      <c r="AK10" s="4">
        <v>186</v>
      </c>
      <c r="AL10" s="70">
        <f t="shared" si="4"/>
        <v>-26.22999999999999</v>
      </c>
      <c r="AM10" s="3">
        <f t="shared" si="5"/>
        <v>0</v>
      </c>
      <c r="AN10" s="1">
        <v>6</v>
      </c>
      <c r="AO10" s="1"/>
      <c r="AP10" s="57">
        <f t="shared" si="6"/>
        <v>63.134</v>
      </c>
      <c r="AQ10" s="5"/>
      <c r="AR10" s="87">
        <v>2</v>
      </c>
    </row>
    <row r="11" spans="1:45" s="56" customFormat="1" ht="18" customHeight="1">
      <c r="A11" s="47">
        <v>53</v>
      </c>
      <c r="B11" s="69" t="s">
        <v>90</v>
      </c>
      <c r="C11" s="1" t="s">
        <v>39</v>
      </c>
      <c r="D11" s="1" t="s">
        <v>56</v>
      </c>
      <c r="E11" s="47" t="s">
        <v>108</v>
      </c>
      <c r="F11" s="49"/>
      <c r="G11" s="43">
        <v>0.59027777777777779</v>
      </c>
      <c r="H11" s="1"/>
      <c r="I11" s="48">
        <v>0.61944444444444446</v>
      </c>
      <c r="J11" s="2"/>
      <c r="K11" s="48">
        <f t="shared" si="0"/>
        <v>2.9166666666666674E-2</v>
      </c>
      <c r="L11" s="43">
        <v>2.9166666666666664E-2</v>
      </c>
      <c r="M11" s="48">
        <f t="shared" si="1"/>
        <v>1.0408340855860843E-17</v>
      </c>
      <c r="N11" s="2"/>
      <c r="O11" s="3">
        <f t="shared" si="2"/>
        <v>-11.999999999999821</v>
      </c>
      <c r="P11" s="3">
        <f t="shared" si="3"/>
        <v>0</v>
      </c>
      <c r="Q11" s="1"/>
      <c r="R11" s="70">
        <v>72.25</v>
      </c>
      <c r="S11" s="1">
        <v>0</v>
      </c>
      <c r="T11" s="1"/>
      <c r="U11" s="70">
        <v>51.7</v>
      </c>
      <c r="V11" s="1">
        <v>0</v>
      </c>
      <c r="W11" s="1"/>
      <c r="X11" s="70">
        <v>53.45</v>
      </c>
      <c r="Y11" s="1">
        <v>0</v>
      </c>
      <c r="Z11" s="1"/>
      <c r="AA11" s="70">
        <v>59</v>
      </c>
      <c r="AB11" s="1">
        <v>0</v>
      </c>
      <c r="AC11" s="1"/>
      <c r="AD11" s="70">
        <v>65.98</v>
      </c>
      <c r="AE11" s="1">
        <v>0</v>
      </c>
      <c r="AF11" s="1"/>
      <c r="AG11" s="1"/>
      <c r="AH11" s="1"/>
      <c r="AI11" s="1"/>
      <c r="AJ11" s="70">
        <v>135.22</v>
      </c>
      <c r="AK11" s="4">
        <v>186</v>
      </c>
      <c r="AL11" s="70">
        <f t="shared" si="4"/>
        <v>-50.78</v>
      </c>
      <c r="AM11" s="3">
        <f t="shared" si="5"/>
        <v>0</v>
      </c>
      <c r="AN11" s="1">
        <v>3</v>
      </c>
      <c r="AO11" s="1"/>
      <c r="AP11" s="57">
        <f t="shared" si="6"/>
        <v>63.475999999999999</v>
      </c>
      <c r="AQ11" s="5"/>
      <c r="AR11" s="47">
        <v>3</v>
      </c>
      <c r="AS11" s="1"/>
    </row>
    <row r="12" spans="1:45" s="56" customFormat="1" ht="18" customHeight="1">
      <c r="A12" s="47">
        <v>23</v>
      </c>
      <c r="B12" s="69" t="s">
        <v>87</v>
      </c>
      <c r="C12" s="1" t="s">
        <v>51</v>
      </c>
      <c r="D12" s="1" t="s">
        <v>47</v>
      </c>
      <c r="E12" s="47" t="s">
        <v>108</v>
      </c>
      <c r="G12" s="43">
        <v>0.46180555555555602</v>
      </c>
      <c r="H12" s="1"/>
      <c r="I12" s="48">
        <v>0.49111111111111111</v>
      </c>
      <c r="J12" s="2"/>
      <c r="K12" s="48">
        <f t="shared" si="0"/>
        <v>2.9305555555555085E-2</v>
      </c>
      <c r="L12" s="43">
        <v>2.9166666666666664E-2</v>
      </c>
      <c r="M12" s="48">
        <f t="shared" si="1"/>
        <v>1.3888888888842141E-4</v>
      </c>
      <c r="N12" s="2"/>
      <c r="O12" s="3">
        <f t="shared" si="2"/>
        <v>-9.6000000000080785</v>
      </c>
      <c r="P12" s="3">
        <f t="shared" si="3"/>
        <v>0</v>
      </c>
      <c r="Q12" s="1"/>
      <c r="R12" s="70">
        <v>87.13</v>
      </c>
      <c r="S12" s="1">
        <v>0</v>
      </c>
      <c r="T12" s="1"/>
      <c r="U12" s="70">
        <v>65.430000000000007</v>
      </c>
      <c r="V12" s="1">
        <v>0</v>
      </c>
      <c r="W12" s="1"/>
      <c r="X12" s="70">
        <v>64.11</v>
      </c>
      <c r="Y12" s="1">
        <v>0</v>
      </c>
      <c r="Z12" s="1"/>
      <c r="AA12" s="70">
        <v>49.75</v>
      </c>
      <c r="AB12" s="1">
        <v>500</v>
      </c>
      <c r="AC12" s="1"/>
      <c r="AD12" s="70">
        <v>66.36</v>
      </c>
      <c r="AE12" s="1">
        <v>0</v>
      </c>
      <c r="AF12" s="1"/>
      <c r="AG12" s="1"/>
      <c r="AH12" s="1"/>
      <c r="AI12" s="1"/>
      <c r="AJ12" s="70">
        <v>179.59</v>
      </c>
      <c r="AK12" s="4">
        <v>186</v>
      </c>
      <c r="AL12" s="70">
        <f t="shared" si="4"/>
        <v>-6.4099999999999966</v>
      </c>
      <c r="AM12" s="3">
        <f t="shared" si="5"/>
        <v>0</v>
      </c>
      <c r="AN12" s="1">
        <v>6</v>
      </c>
      <c r="AO12" s="1"/>
      <c r="AP12" s="57">
        <f t="shared" si="6"/>
        <v>572.55600000000004</v>
      </c>
      <c r="AQ12" s="5"/>
      <c r="AR12" s="47">
        <v>4</v>
      </c>
    </row>
    <row r="13" spans="1:45" s="56" customFormat="1" ht="18" customHeight="1">
      <c r="A13" s="47">
        <v>15</v>
      </c>
      <c r="B13" s="69" t="s">
        <v>80</v>
      </c>
      <c r="C13" s="1"/>
      <c r="D13" s="1"/>
      <c r="E13" s="47" t="s">
        <v>108</v>
      </c>
      <c r="F13" s="1"/>
      <c r="G13" s="43">
        <v>0.43402777777777801</v>
      </c>
      <c r="H13" s="1"/>
      <c r="I13" s="48" t="s">
        <v>111</v>
      </c>
      <c r="J13" s="2"/>
      <c r="K13" s="48" t="e">
        <f t="shared" si="0"/>
        <v>#VALUE!</v>
      </c>
      <c r="L13" s="43">
        <v>2.9166666666666664E-2</v>
      </c>
      <c r="M13" s="48" t="e">
        <f t="shared" si="1"/>
        <v>#VALUE!</v>
      </c>
      <c r="N13" s="2"/>
      <c r="O13" s="3" t="e">
        <f t="shared" si="2"/>
        <v>#VALUE!</v>
      </c>
      <c r="P13" s="3" t="e">
        <f t="shared" si="3"/>
        <v>#VALUE!</v>
      </c>
      <c r="Q13" s="1"/>
      <c r="R13" s="70">
        <v>84.96</v>
      </c>
      <c r="S13" s="1">
        <v>0</v>
      </c>
      <c r="T13" s="1"/>
      <c r="U13" s="70">
        <v>109.22</v>
      </c>
      <c r="V13" s="1">
        <v>0</v>
      </c>
      <c r="W13" s="1"/>
      <c r="X13" s="70">
        <v>76.37</v>
      </c>
      <c r="Y13" s="1">
        <v>0</v>
      </c>
      <c r="Z13" s="1"/>
      <c r="AA13" s="70">
        <v>0</v>
      </c>
      <c r="AB13" s="1" t="s">
        <v>111</v>
      </c>
      <c r="AC13" s="1"/>
      <c r="AD13" s="70">
        <v>78.92</v>
      </c>
      <c r="AE13" s="1">
        <v>0</v>
      </c>
      <c r="AF13" s="1"/>
      <c r="AG13" s="1"/>
      <c r="AH13" s="1"/>
      <c r="AI13" s="1"/>
      <c r="AJ13" s="70">
        <v>158.44</v>
      </c>
      <c r="AK13" s="4">
        <v>186</v>
      </c>
      <c r="AL13" s="70">
        <f t="shared" si="4"/>
        <v>-27.560000000000002</v>
      </c>
      <c r="AM13" s="3">
        <f t="shared" si="5"/>
        <v>0</v>
      </c>
      <c r="AN13" s="1">
        <v>3</v>
      </c>
      <c r="AO13" s="1"/>
      <c r="AP13" s="57" t="e">
        <f t="shared" si="6"/>
        <v>#VALUE!</v>
      </c>
      <c r="AQ13" s="5"/>
      <c r="AR13" s="47">
        <v>5</v>
      </c>
      <c r="AS13" s="1"/>
    </row>
    <row r="14" spans="1:45" ht="18" customHeight="1">
      <c r="A14" s="47">
        <v>43</v>
      </c>
      <c r="B14" s="69" t="s">
        <v>95</v>
      </c>
      <c r="E14" s="47" t="s">
        <v>108</v>
      </c>
      <c r="F14" s="49"/>
      <c r="G14" s="43">
        <v>0.531250000000001</v>
      </c>
      <c r="H14" s="1"/>
      <c r="I14" s="48" t="s">
        <v>111</v>
      </c>
      <c r="K14" s="48" t="e">
        <f t="shared" si="0"/>
        <v>#VALUE!</v>
      </c>
      <c r="L14" s="43">
        <v>2.9166666666666664E-2</v>
      </c>
      <c r="M14" s="48" t="e">
        <f t="shared" si="1"/>
        <v>#VALUE!</v>
      </c>
      <c r="O14" s="3" t="e">
        <f t="shared" si="2"/>
        <v>#VALUE!</v>
      </c>
      <c r="P14" s="3" t="e">
        <f t="shared" si="3"/>
        <v>#VALUE!</v>
      </c>
      <c r="R14" s="70">
        <v>0</v>
      </c>
      <c r="S14" s="1" t="s">
        <v>111</v>
      </c>
      <c r="U14" s="70">
        <v>0</v>
      </c>
      <c r="V14" s="1" t="s">
        <v>111</v>
      </c>
      <c r="X14" s="70">
        <v>0</v>
      </c>
      <c r="Y14" s="1" t="s">
        <v>111</v>
      </c>
      <c r="AA14" s="70">
        <v>0</v>
      </c>
      <c r="AB14" s="1" t="s">
        <v>112</v>
      </c>
      <c r="AD14" s="70">
        <v>0</v>
      </c>
      <c r="AE14" s="1" t="s">
        <v>111</v>
      </c>
      <c r="AG14" s="1"/>
      <c r="AJ14" s="70">
        <v>0</v>
      </c>
      <c r="AK14" s="4">
        <v>186</v>
      </c>
      <c r="AL14" s="70">
        <f t="shared" si="4"/>
        <v>-186</v>
      </c>
      <c r="AM14" s="3">
        <f t="shared" si="5"/>
        <v>0</v>
      </c>
      <c r="AN14" s="1" t="s">
        <v>111</v>
      </c>
      <c r="AP14" s="57" t="e">
        <f t="shared" si="6"/>
        <v>#VALUE!</v>
      </c>
      <c r="AR14" s="47"/>
    </row>
    <row r="15" spans="1:45" ht="18" customHeight="1">
      <c r="A15" s="47">
        <v>51</v>
      </c>
      <c r="B15" s="69" t="s">
        <v>99</v>
      </c>
      <c r="C15" s="56"/>
      <c r="D15" s="56"/>
      <c r="E15" s="47" t="s">
        <v>108</v>
      </c>
      <c r="G15" s="43">
        <v>0.55902777777777901</v>
      </c>
      <c r="H15" s="1"/>
      <c r="I15" s="48" t="s">
        <v>111</v>
      </c>
      <c r="K15" s="48" t="e">
        <f t="shared" si="0"/>
        <v>#VALUE!</v>
      </c>
      <c r="L15" s="43">
        <v>2.9166666666666664E-2</v>
      </c>
      <c r="M15" s="48" t="e">
        <f t="shared" si="1"/>
        <v>#VALUE!</v>
      </c>
      <c r="O15" s="3" t="e">
        <f t="shared" si="2"/>
        <v>#VALUE!</v>
      </c>
      <c r="P15" s="3" t="e">
        <f t="shared" si="3"/>
        <v>#VALUE!</v>
      </c>
      <c r="R15" s="70">
        <v>0</v>
      </c>
      <c r="S15" s="1" t="s">
        <v>111</v>
      </c>
      <c r="U15" s="70">
        <v>0</v>
      </c>
      <c r="V15" s="1" t="s">
        <v>111</v>
      </c>
      <c r="X15" s="70">
        <v>0</v>
      </c>
      <c r="Y15" s="1" t="s">
        <v>111</v>
      </c>
      <c r="AA15" s="70">
        <v>0</v>
      </c>
      <c r="AB15" s="1" t="s">
        <v>111</v>
      </c>
      <c r="AD15" s="70">
        <v>0</v>
      </c>
      <c r="AE15" s="1" t="s">
        <v>111</v>
      </c>
      <c r="AG15" s="1"/>
      <c r="AJ15" s="70">
        <v>0</v>
      </c>
      <c r="AK15" s="4">
        <v>186</v>
      </c>
      <c r="AL15" s="70">
        <f t="shared" si="4"/>
        <v>-186</v>
      </c>
      <c r="AM15" s="3">
        <f t="shared" si="5"/>
        <v>0</v>
      </c>
      <c r="AN15" s="1" t="s">
        <v>111</v>
      </c>
      <c r="AP15" s="57" t="e">
        <f t="shared" si="6"/>
        <v>#VALUE!</v>
      </c>
    </row>
    <row r="16" spans="1:45">
      <c r="G16" s="43"/>
      <c r="H16" s="1"/>
      <c r="L16" s="43"/>
      <c r="AG16" s="1"/>
      <c r="AM16" s="3"/>
      <c r="AP16" s="57"/>
    </row>
    <row r="17" spans="5:44" s="56" customFormat="1">
      <c r="E17" s="6"/>
      <c r="G17" s="43"/>
      <c r="H17" s="1"/>
      <c r="I17" s="48"/>
      <c r="J17" s="2"/>
      <c r="K17" s="48"/>
      <c r="L17" s="43"/>
      <c r="M17" s="48"/>
      <c r="N17" s="2"/>
      <c r="O17" s="3"/>
      <c r="P17" s="3"/>
      <c r="Q17" s="1"/>
      <c r="R17" s="51"/>
      <c r="S17" s="1"/>
      <c r="T17" s="1"/>
      <c r="U17" s="70"/>
      <c r="V17" s="1"/>
      <c r="W17" s="1"/>
      <c r="X17" s="70"/>
      <c r="Y17" s="1"/>
      <c r="Z17" s="1"/>
      <c r="AA17" s="70"/>
      <c r="AB17" s="1"/>
      <c r="AC17" s="1"/>
      <c r="AD17" s="70"/>
      <c r="AE17" s="1"/>
      <c r="AF17" s="1"/>
      <c r="AG17" s="1"/>
      <c r="AH17" s="1"/>
      <c r="AI17" s="1"/>
      <c r="AJ17" s="70"/>
      <c r="AK17" s="4"/>
      <c r="AL17" s="70"/>
      <c r="AM17" s="3"/>
      <c r="AN17" s="1"/>
      <c r="AO17" s="1"/>
      <c r="AP17" s="57"/>
      <c r="AQ17" s="5"/>
      <c r="AR17" s="6"/>
    </row>
    <row r="18" spans="5:44">
      <c r="G18" s="43"/>
      <c r="H18" s="1"/>
      <c r="L18" s="43"/>
      <c r="AG18" s="1"/>
      <c r="AM18" s="3"/>
      <c r="AP18" s="57"/>
      <c r="AR18" s="47"/>
    </row>
    <row r="19" spans="5:44">
      <c r="G19" s="43"/>
      <c r="H19" s="1"/>
      <c r="L19" s="43"/>
      <c r="AG19" s="1"/>
      <c r="AM19" s="3"/>
      <c r="AP19" s="57"/>
    </row>
    <row r="20" spans="5:44">
      <c r="G20" s="43"/>
      <c r="L20" s="43"/>
      <c r="AM20" s="3"/>
    </row>
    <row r="21" spans="5:44">
      <c r="G21" s="43"/>
      <c r="L21" s="43"/>
      <c r="AM21" s="3"/>
    </row>
    <row r="22" spans="5:44">
      <c r="G22" s="43"/>
      <c r="L22" s="43"/>
      <c r="AM22" s="3"/>
    </row>
    <row r="23" spans="5:44">
      <c r="G23" s="43"/>
      <c r="L23" s="43"/>
      <c r="AM23" s="3"/>
    </row>
    <row r="24" spans="5:44">
      <c r="G24" s="43"/>
      <c r="L24" s="43"/>
      <c r="AM24" s="3"/>
    </row>
    <row r="25" spans="5:44">
      <c r="G25" s="43"/>
      <c r="L25" s="43"/>
      <c r="AM25" s="3"/>
    </row>
    <row r="26" spans="5:44">
      <c r="G26" s="43"/>
      <c r="L26" s="43"/>
      <c r="AM26" s="3"/>
    </row>
    <row r="27" spans="5:44">
      <c r="G27" s="43"/>
      <c r="L27" s="43"/>
      <c r="AM27" s="3"/>
    </row>
    <row r="28" spans="5:44">
      <c r="G28" s="43"/>
      <c r="L28" s="43"/>
      <c r="AM28" s="3"/>
    </row>
    <row r="29" spans="5:44">
      <c r="G29" s="43"/>
      <c r="L29" s="43"/>
      <c r="AM29" s="3"/>
    </row>
    <row r="30" spans="5:44">
      <c r="G30" s="43"/>
      <c r="L30" s="43"/>
      <c r="AM30" s="3"/>
    </row>
    <row r="31" spans="5:44">
      <c r="G31" s="43"/>
      <c r="L31" s="43"/>
      <c r="AM31" s="3"/>
    </row>
    <row r="32" spans="5:44">
      <c r="G32" s="43"/>
      <c r="L32" s="43"/>
      <c r="AM32" s="3"/>
    </row>
    <row r="33" spans="7:39">
      <c r="G33" s="43"/>
      <c r="L33" s="43"/>
      <c r="AM33" s="3"/>
    </row>
    <row r="34" spans="7:39">
      <c r="G34" s="43"/>
      <c r="L34" s="43"/>
      <c r="AM34" s="3"/>
    </row>
    <row r="35" spans="7:39">
      <c r="G35" s="43"/>
      <c r="L35" s="43"/>
      <c r="AM35" s="3"/>
    </row>
    <row r="36" spans="7:39">
      <c r="G36" s="43"/>
      <c r="L36" s="43"/>
      <c r="AM36" s="3"/>
    </row>
    <row r="37" spans="7:39">
      <c r="G37" s="43"/>
      <c r="L37" s="43"/>
      <c r="AM37" s="3"/>
    </row>
    <row r="38" spans="7:39">
      <c r="G38" s="43"/>
      <c r="L38" s="43"/>
      <c r="AM38" s="3"/>
    </row>
    <row r="39" spans="7:39">
      <c r="G39" s="43"/>
      <c r="L39" s="43"/>
      <c r="AM39" s="3"/>
    </row>
    <row r="40" spans="7:39">
      <c r="G40" s="43"/>
      <c r="L40" s="43"/>
      <c r="AM40" s="3"/>
    </row>
    <row r="41" spans="7:39">
      <c r="G41" s="43"/>
      <c r="L41" s="43"/>
      <c r="AM41" s="3"/>
    </row>
    <row r="42" spans="7:39">
      <c r="G42" s="43"/>
      <c r="L42" s="43"/>
      <c r="AM42" s="3"/>
    </row>
    <row r="43" spans="7:39">
      <c r="G43" s="43"/>
      <c r="L43" s="43"/>
      <c r="AM43" s="3"/>
    </row>
  </sheetData>
  <sortState xmlns:xlrd2="http://schemas.microsoft.com/office/spreadsheetml/2017/richdata2" ref="A9:AS15">
    <sortCondition ref="AP9:AP15"/>
  </sortState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87F1-C702-487A-8195-D9E57A991D10}">
  <sheetPr>
    <pageSetUpPr fitToPage="1"/>
  </sheetPr>
  <dimension ref="A1:AS39"/>
  <sheetViews>
    <sheetView workbookViewId="0">
      <selection activeCell="AR15" sqref="AR15"/>
    </sheetView>
  </sheetViews>
  <sheetFormatPr baseColWidth="10" defaultColWidth="9" defaultRowHeight="13"/>
  <cols>
    <col min="1" max="1" width="3" style="1" customWidth="1"/>
    <col min="2" max="2" width="12.6640625" style="1" customWidth="1"/>
    <col min="3" max="3" width="24" style="1" hidden="1" customWidth="1"/>
    <col min="4" max="4" width="0.1640625" style="1" hidden="1" customWidth="1"/>
    <col min="5" max="5" width="3.83203125" style="47" customWidth="1"/>
    <col min="6" max="6" width="1.1640625" style="1" customWidth="1"/>
    <col min="7" max="7" width="7.6640625" style="48" customWidth="1"/>
    <col min="8" max="8" width="1.1640625" style="2" customWidth="1"/>
    <col min="9" max="9" width="7.6640625" style="48" customWidth="1"/>
    <col min="10" max="10" width="0.6640625" style="2" customWidth="1"/>
    <col min="11" max="13" width="7.83203125" style="48" hidden="1" customWidth="1"/>
    <col min="14" max="14" width="1.1640625" style="2" hidden="1" customWidth="1"/>
    <col min="15" max="15" width="5.5" style="3" customWidth="1"/>
    <col min="16" max="16" width="5.83203125" style="3" customWidth="1"/>
    <col min="17" max="17" width="0.33203125" style="1" customWidth="1"/>
    <col min="18" max="18" width="6.1640625" style="51" customWidth="1"/>
    <col min="19" max="19" width="4.83203125" style="1" customWidth="1"/>
    <col min="20" max="20" width="1.1640625" style="1" customWidth="1"/>
    <col min="21" max="21" width="5.83203125" style="70" customWidth="1"/>
    <col min="22" max="22" width="4.83203125" style="1" customWidth="1"/>
    <col min="23" max="23" width="1.1640625" style="1" customWidth="1"/>
    <col min="24" max="24" width="4.83203125" style="70" customWidth="1"/>
    <col min="25" max="25" width="4.6640625" style="1" customWidth="1"/>
    <col min="26" max="26" width="1.1640625" style="1" customWidth="1"/>
    <col min="27" max="27" width="4.83203125" style="70" customWidth="1"/>
    <col min="28" max="28" width="4.83203125" style="1" customWidth="1"/>
    <col min="29" max="29" width="1.1640625" style="1" customWidth="1"/>
    <col min="30" max="30" width="6.1640625" style="70" customWidth="1"/>
    <col min="31" max="31" width="4.83203125" style="1" customWidth="1"/>
    <col min="32" max="32" width="1.1640625" style="1" hidden="1" customWidth="1"/>
    <col min="33" max="33" width="4.83203125" style="4" hidden="1" customWidth="1"/>
    <col min="34" max="34" width="4.83203125" style="1" hidden="1" customWidth="1"/>
    <col min="35" max="35" width="1.1640625" style="1" customWidth="1"/>
    <col min="36" max="36" width="7.6640625" style="70" customWidth="1"/>
    <col min="37" max="37" width="9.33203125" style="4" hidden="1" customWidth="1"/>
    <col min="38" max="38" width="7.83203125" style="70" hidden="1" customWidth="1"/>
    <col min="39" max="39" width="5.83203125" style="1" customWidth="1"/>
    <col min="40" max="40" width="4.83203125" style="1" customWidth="1"/>
    <col min="41" max="41" width="1.1640625" style="1" customWidth="1"/>
    <col min="42" max="42" width="6.83203125" style="5" customWidth="1"/>
    <col min="43" max="43" width="1.1640625" style="5" customWidth="1"/>
    <col min="44" max="44" width="4.83203125" style="6" customWidth="1"/>
    <col min="45" max="16384" width="9" style="1"/>
  </cols>
  <sheetData>
    <row r="1" spans="1:45" ht="18">
      <c r="A1" s="64" t="s">
        <v>65</v>
      </c>
    </row>
    <row r="4" spans="1:45">
      <c r="A4" s="65" t="s">
        <v>0</v>
      </c>
      <c r="B4" s="65" t="s">
        <v>1</v>
      </c>
      <c r="C4" s="65" t="s">
        <v>36</v>
      </c>
      <c r="D4" s="65" t="s">
        <v>37</v>
      </c>
      <c r="E4" s="15" t="s">
        <v>2</v>
      </c>
      <c r="F4" s="15"/>
      <c r="G4" s="90"/>
      <c r="H4" s="9" t="s">
        <v>3</v>
      </c>
      <c r="I4" s="9"/>
      <c r="J4" s="10"/>
      <c r="K4" s="11" t="s">
        <v>4</v>
      </c>
      <c r="L4" s="11" t="s">
        <v>5</v>
      </c>
      <c r="M4" s="11" t="s">
        <v>6</v>
      </c>
      <c r="N4" s="8"/>
      <c r="O4" s="12" t="s">
        <v>7</v>
      </c>
      <c r="P4" s="13"/>
      <c r="Q4" s="7"/>
      <c r="R4" s="52"/>
      <c r="S4" s="14" t="s">
        <v>8</v>
      </c>
      <c r="T4" s="15"/>
      <c r="U4" s="71"/>
      <c r="V4" s="14" t="s">
        <v>9</v>
      </c>
      <c r="W4" s="7"/>
      <c r="X4" s="71"/>
      <c r="Y4" s="14" t="s">
        <v>10</v>
      </c>
      <c r="Z4" s="7"/>
      <c r="AA4" s="71"/>
      <c r="AB4" s="14" t="s">
        <v>11</v>
      </c>
      <c r="AC4" s="7"/>
      <c r="AD4" s="71"/>
      <c r="AE4" s="14" t="s">
        <v>12</v>
      </c>
      <c r="AF4" s="50"/>
      <c r="AG4" s="16"/>
      <c r="AH4" s="14" t="s">
        <v>64</v>
      </c>
      <c r="AI4" s="7"/>
      <c r="AJ4" s="100"/>
      <c r="AK4" s="17"/>
      <c r="AL4" s="77" t="s">
        <v>13</v>
      </c>
      <c r="AM4" s="9" t="s">
        <v>13</v>
      </c>
      <c r="AN4" s="18"/>
      <c r="AO4" s="7"/>
      <c r="AP4" s="19" t="s">
        <v>14</v>
      </c>
      <c r="AQ4" s="20"/>
      <c r="AR4" s="21" t="s">
        <v>15</v>
      </c>
    </row>
    <row r="5" spans="1:45">
      <c r="A5" s="7"/>
      <c r="B5" s="7"/>
      <c r="C5" s="7"/>
      <c r="D5" s="7"/>
      <c r="E5" s="15"/>
      <c r="F5" s="7"/>
      <c r="G5" s="91"/>
      <c r="H5" s="23"/>
      <c r="I5" s="22"/>
      <c r="J5" s="23"/>
      <c r="K5" s="22" t="s">
        <v>16</v>
      </c>
      <c r="L5" s="22" t="s">
        <v>17</v>
      </c>
      <c r="M5" s="22" t="s">
        <v>18</v>
      </c>
      <c r="N5" s="24"/>
      <c r="O5" s="25" t="s">
        <v>19</v>
      </c>
      <c r="P5" s="33" t="s">
        <v>20</v>
      </c>
      <c r="Q5" s="7"/>
      <c r="R5" s="53" t="s">
        <v>17</v>
      </c>
      <c r="S5" s="28" t="s">
        <v>21</v>
      </c>
      <c r="T5" s="15"/>
      <c r="U5" s="72" t="s">
        <v>17</v>
      </c>
      <c r="V5" s="28" t="s">
        <v>21</v>
      </c>
      <c r="W5" s="7"/>
      <c r="X5" s="72" t="s">
        <v>17</v>
      </c>
      <c r="Y5" s="28" t="s">
        <v>21</v>
      </c>
      <c r="Z5" s="7"/>
      <c r="AA5" s="72" t="s">
        <v>17</v>
      </c>
      <c r="AB5" s="28" t="s">
        <v>21</v>
      </c>
      <c r="AC5" s="7"/>
      <c r="AD5" s="72" t="s">
        <v>17</v>
      </c>
      <c r="AE5" s="28" t="s">
        <v>21</v>
      </c>
      <c r="AF5" s="15"/>
      <c r="AG5" s="27" t="s">
        <v>17</v>
      </c>
      <c r="AH5" s="28" t="s">
        <v>21</v>
      </c>
      <c r="AI5" s="7"/>
      <c r="AJ5" s="72" t="s">
        <v>22</v>
      </c>
      <c r="AK5" s="29" t="s">
        <v>23</v>
      </c>
      <c r="AL5" s="78" t="s">
        <v>24</v>
      </c>
      <c r="AM5" s="30" t="s">
        <v>25</v>
      </c>
      <c r="AN5" s="28" t="s">
        <v>26</v>
      </c>
      <c r="AO5" s="7"/>
      <c r="AP5" s="31" t="s">
        <v>26</v>
      </c>
      <c r="AQ5" s="20"/>
      <c r="AR5" s="32" t="s">
        <v>27</v>
      </c>
    </row>
    <row r="6" spans="1:45">
      <c r="A6" s="7"/>
      <c r="B6" s="7"/>
      <c r="C6" s="7"/>
      <c r="D6" s="7"/>
      <c r="E6" s="15"/>
      <c r="F6" s="7"/>
      <c r="G6" s="91" t="s">
        <v>28</v>
      </c>
      <c r="H6" s="23"/>
      <c r="I6" s="30" t="s">
        <v>29</v>
      </c>
      <c r="J6" s="23"/>
      <c r="K6" s="22"/>
      <c r="L6" s="22"/>
      <c r="M6" s="22"/>
      <c r="N6" s="24"/>
      <c r="O6" s="25"/>
      <c r="P6" s="33" t="s">
        <v>26</v>
      </c>
      <c r="Q6" s="7"/>
      <c r="R6" s="54"/>
      <c r="S6" s="35" t="s">
        <v>30</v>
      </c>
      <c r="T6" s="15"/>
      <c r="U6" s="73"/>
      <c r="V6" s="35" t="s">
        <v>30</v>
      </c>
      <c r="W6" s="7"/>
      <c r="X6" s="73"/>
      <c r="Y6" s="35" t="s">
        <v>30</v>
      </c>
      <c r="Z6" s="7"/>
      <c r="AA6" s="73"/>
      <c r="AB6" s="35" t="s">
        <v>30</v>
      </c>
      <c r="AC6" s="7"/>
      <c r="AD6" s="73"/>
      <c r="AE6" s="35" t="s">
        <v>30</v>
      </c>
      <c r="AF6" s="15"/>
      <c r="AG6" s="34"/>
      <c r="AH6" s="35" t="s">
        <v>30</v>
      </c>
      <c r="AI6" s="7"/>
      <c r="AJ6" s="73" t="s">
        <v>31</v>
      </c>
      <c r="AK6" s="29" t="s">
        <v>17</v>
      </c>
      <c r="AL6" s="78" t="s">
        <v>18</v>
      </c>
      <c r="AM6" s="36" t="s">
        <v>26</v>
      </c>
      <c r="AN6" s="35" t="s">
        <v>30</v>
      </c>
      <c r="AO6" s="7"/>
      <c r="AP6" s="31" t="s">
        <v>32</v>
      </c>
      <c r="AQ6" s="20"/>
      <c r="AR6" s="32"/>
    </row>
    <row r="7" spans="1:45">
      <c r="A7" s="7"/>
      <c r="B7" s="7"/>
      <c r="C7" s="7"/>
      <c r="D7" s="7"/>
      <c r="E7" s="15"/>
      <c r="F7" s="7"/>
      <c r="G7" s="92" t="s">
        <v>17</v>
      </c>
      <c r="H7" s="93"/>
      <c r="I7" s="37" t="s">
        <v>17</v>
      </c>
      <c r="J7" s="93"/>
      <c r="K7" s="94"/>
      <c r="L7" s="94"/>
      <c r="M7" s="94"/>
      <c r="N7" s="95"/>
      <c r="O7" s="96"/>
      <c r="P7" s="38" t="s">
        <v>32</v>
      </c>
      <c r="Q7" s="7"/>
      <c r="R7" s="55"/>
      <c r="S7" s="40" t="s">
        <v>33</v>
      </c>
      <c r="T7" s="15"/>
      <c r="U7" s="74"/>
      <c r="V7" s="40" t="s">
        <v>33</v>
      </c>
      <c r="W7" s="7"/>
      <c r="X7" s="74"/>
      <c r="Y7" s="40" t="s">
        <v>33</v>
      </c>
      <c r="Z7" s="7"/>
      <c r="AA7" s="74"/>
      <c r="AB7" s="40" t="s">
        <v>33</v>
      </c>
      <c r="AC7" s="7"/>
      <c r="AD7" s="74"/>
      <c r="AE7" s="40" t="s">
        <v>33</v>
      </c>
      <c r="AF7" s="15"/>
      <c r="AG7" s="39"/>
      <c r="AH7" s="40" t="s">
        <v>33</v>
      </c>
      <c r="AI7" s="7"/>
      <c r="AJ7" s="74" t="s">
        <v>17</v>
      </c>
      <c r="AK7" s="98"/>
      <c r="AL7" s="99"/>
      <c r="AM7" s="37" t="s">
        <v>32</v>
      </c>
      <c r="AN7" s="40" t="s">
        <v>33</v>
      </c>
      <c r="AO7" s="7"/>
      <c r="AP7" s="41"/>
      <c r="AQ7" s="20"/>
      <c r="AR7" s="42"/>
    </row>
    <row r="8" spans="1:45" s="56" customFormat="1">
      <c r="B8" s="58"/>
      <c r="C8" s="59"/>
      <c r="D8" s="59"/>
      <c r="E8" s="67"/>
      <c r="F8" s="67"/>
      <c r="G8" s="62"/>
      <c r="H8" s="59"/>
      <c r="I8" s="60"/>
      <c r="J8" s="61"/>
      <c r="K8" s="60"/>
      <c r="L8" s="62"/>
      <c r="M8" s="60"/>
      <c r="N8" s="61"/>
      <c r="O8" s="63"/>
      <c r="P8" s="63"/>
      <c r="Q8" s="1"/>
      <c r="R8" s="51"/>
      <c r="S8" s="1"/>
      <c r="T8" s="1"/>
      <c r="U8" s="70"/>
      <c r="V8" s="1"/>
      <c r="W8" s="1"/>
      <c r="X8" s="70"/>
      <c r="Y8" s="1"/>
      <c r="Z8" s="1"/>
      <c r="AA8" s="70"/>
      <c r="AB8" s="1"/>
      <c r="AC8" s="1"/>
      <c r="AD8" s="70"/>
      <c r="AE8" s="1"/>
      <c r="AF8" s="1"/>
      <c r="AG8" s="1"/>
      <c r="AH8" s="1"/>
      <c r="AI8" s="1"/>
      <c r="AJ8" s="70"/>
      <c r="AK8" s="4"/>
      <c r="AL8" s="70"/>
      <c r="AM8" s="3"/>
      <c r="AN8" s="1"/>
      <c r="AO8" s="1"/>
      <c r="AP8" s="57"/>
      <c r="AQ8" s="57"/>
      <c r="AR8" s="47"/>
      <c r="AS8" s="1"/>
    </row>
    <row r="9" spans="1:45" s="56" customFormat="1" ht="18">
      <c r="A9" s="47">
        <v>56</v>
      </c>
      <c r="B9" s="69" t="s">
        <v>102</v>
      </c>
      <c r="C9" s="1"/>
      <c r="D9" s="1"/>
      <c r="E9" s="47" t="s">
        <v>66</v>
      </c>
      <c r="F9" s="1"/>
      <c r="G9" s="43">
        <v>0.56944444444444442</v>
      </c>
      <c r="H9" s="1"/>
      <c r="I9" s="48">
        <v>0.59923611111111108</v>
      </c>
      <c r="J9" s="2"/>
      <c r="K9" s="48">
        <f>I9-G9</f>
        <v>2.9791666666666661E-2</v>
      </c>
      <c r="L9" s="43">
        <v>2.9166666666666664E-2</v>
      </c>
      <c r="M9" s="48">
        <f>ABS(K9-L9)</f>
        <v>6.2499999999999709E-4</v>
      </c>
      <c r="N9" s="2"/>
      <c r="O9" s="3">
        <f>(M9*24*60*60-60)*0.2</f>
        <v>-1.2000000000000499</v>
      </c>
      <c r="P9" s="3">
        <f>IF((O9&lt;0),0,O9)</f>
        <v>0</v>
      </c>
      <c r="Q9" s="1"/>
      <c r="R9" s="70">
        <v>232.36</v>
      </c>
      <c r="S9" s="1">
        <v>2</v>
      </c>
      <c r="T9" s="1"/>
      <c r="U9" s="70">
        <v>95.79</v>
      </c>
      <c r="V9" s="1">
        <v>0</v>
      </c>
      <c r="W9" s="1"/>
      <c r="X9" s="70">
        <v>86.93</v>
      </c>
      <c r="Y9" s="1">
        <v>0</v>
      </c>
      <c r="Z9" s="1"/>
      <c r="AA9" s="70">
        <v>80.97</v>
      </c>
      <c r="AB9" s="1">
        <v>0</v>
      </c>
      <c r="AC9" s="1"/>
      <c r="AD9" s="70">
        <v>109.07</v>
      </c>
      <c r="AE9" s="1">
        <v>2</v>
      </c>
      <c r="AF9" s="1"/>
      <c r="AG9" s="1"/>
      <c r="AH9" s="1"/>
      <c r="AI9" s="1"/>
      <c r="AJ9" s="70">
        <v>215.77</v>
      </c>
      <c r="AK9" s="4">
        <v>186</v>
      </c>
      <c r="AL9" s="70">
        <f>AJ9-AK9</f>
        <v>29.77000000000001</v>
      </c>
      <c r="AM9" s="3">
        <f>IF(AL9&lt;0,0*AJ9,0*AK9+0.5*AL9)</f>
        <v>14.885000000000005</v>
      </c>
      <c r="AN9" s="1">
        <v>9</v>
      </c>
      <c r="AO9" s="1"/>
      <c r="AP9" s="57">
        <f>P9+(R9*0.2+S9)+(U9*0.2+V9)+(X9*0.2+Y9)+(AA9*0.2+AB9)+(AD9*0.2+AE9)+(AG9*0.2+AH9)+AM9+AN9</f>
        <v>148.90900000000005</v>
      </c>
      <c r="AQ9" s="5"/>
      <c r="AR9" s="87">
        <v>1</v>
      </c>
      <c r="AS9" s="1"/>
    </row>
    <row r="10" spans="1:45" s="56" customFormat="1">
      <c r="E10" s="6"/>
      <c r="G10" s="43"/>
      <c r="H10" s="1"/>
      <c r="I10" s="48"/>
      <c r="J10" s="2"/>
      <c r="K10" s="48"/>
      <c r="L10" s="43"/>
      <c r="M10" s="48"/>
      <c r="N10" s="2"/>
      <c r="O10" s="3"/>
      <c r="P10" s="3"/>
      <c r="Q10" s="1"/>
      <c r="R10" s="51"/>
      <c r="S10" s="1"/>
      <c r="T10" s="1"/>
      <c r="U10" s="70"/>
      <c r="V10" s="1"/>
      <c r="W10" s="1"/>
      <c r="X10" s="70"/>
      <c r="Y10" s="1"/>
      <c r="Z10" s="1"/>
      <c r="AA10" s="70"/>
      <c r="AB10" s="1"/>
      <c r="AC10" s="1"/>
      <c r="AD10" s="70"/>
      <c r="AE10" s="1"/>
      <c r="AF10" s="1"/>
      <c r="AG10" s="1"/>
      <c r="AH10" s="1"/>
      <c r="AI10" s="1"/>
      <c r="AJ10" s="70"/>
      <c r="AK10" s="4"/>
      <c r="AL10" s="70"/>
      <c r="AM10" s="3"/>
      <c r="AN10" s="1"/>
      <c r="AO10" s="1"/>
      <c r="AP10" s="57"/>
      <c r="AQ10" s="5"/>
      <c r="AR10" s="6"/>
    </row>
    <row r="11" spans="1:45">
      <c r="G11" s="43"/>
      <c r="H11" s="1"/>
      <c r="L11" s="43"/>
      <c r="AG11" s="1"/>
      <c r="AM11" s="3"/>
      <c r="AP11" s="57"/>
      <c r="AR11" s="47"/>
    </row>
    <row r="12" spans="1:45">
      <c r="G12" s="43"/>
      <c r="H12" s="1"/>
      <c r="L12" s="43"/>
      <c r="AG12" s="1"/>
      <c r="AM12" s="3"/>
      <c r="AP12" s="57"/>
    </row>
    <row r="13" spans="1:45" s="56" customFormat="1">
      <c r="E13" s="6"/>
      <c r="G13" s="43"/>
      <c r="H13" s="1"/>
      <c r="I13" s="48"/>
      <c r="J13" s="2"/>
      <c r="K13" s="48"/>
      <c r="L13" s="43"/>
      <c r="M13" s="48"/>
      <c r="N13" s="2"/>
      <c r="O13" s="3"/>
      <c r="P13" s="3"/>
      <c r="Q13" s="1"/>
      <c r="R13" s="51"/>
      <c r="S13" s="1"/>
      <c r="T13" s="1"/>
      <c r="U13" s="70"/>
      <c r="V13" s="1"/>
      <c r="W13" s="1"/>
      <c r="X13" s="70"/>
      <c r="Y13" s="1"/>
      <c r="Z13" s="1"/>
      <c r="AA13" s="70"/>
      <c r="AB13" s="1"/>
      <c r="AC13" s="1"/>
      <c r="AD13" s="70"/>
      <c r="AE13" s="1"/>
      <c r="AF13" s="1"/>
      <c r="AG13" s="1"/>
      <c r="AH13" s="1"/>
      <c r="AI13" s="1"/>
      <c r="AJ13" s="70"/>
      <c r="AK13" s="4"/>
      <c r="AL13" s="70"/>
      <c r="AM13" s="3"/>
      <c r="AN13" s="1"/>
      <c r="AO13" s="1"/>
      <c r="AP13" s="57"/>
      <c r="AQ13" s="5"/>
      <c r="AR13" s="6"/>
    </row>
    <row r="14" spans="1:45">
      <c r="G14" s="43"/>
      <c r="H14" s="1"/>
      <c r="L14" s="43"/>
      <c r="AG14" s="1"/>
      <c r="AM14" s="3"/>
      <c r="AP14" s="57"/>
      <c r="AR14" s="47"/>
    </row>
    <row r="15" spans="1:45">
      <c r="G15" s="43"/>
      <c r="H15" s="1"/>
      <c r="L15" s="43"/>
      <c r="AG15" s="1"/>
      <c r="AM15" s="3"/>
      <c r="AP15" s="57"/>
    </row>
    <row r="16" spans="1:45">
      <c r="G16" s="43"/>
      <c r="L16" s="43"/>
      <c r="AM16" s="3"/>
    </row>
    <row r="17" spans="7:39">
      <c r="G17" s="43"/>
      <c r="L17" s="43"/>
      <c r="AM17" s="3"/>
    </row>
    <row r="18" spans="7:39">
      <c r="G18" s="43"/>
      <c r="L18" s="43"/>
      <c r="AM18" s="3"/>
    </row>
    <row r="19" spans="7:39">
      <c r="G19" s="43"/>
      <c r="L19" s="43"/>
      <c r="AM19" s="3"/>
    </row>
    <row r="20" spans="7:39">
      <c r="G20" s="43"/>
      <c r="L20" s="43"/>
      <c r="AM20" s="3"/>
    </row>
    <row r="21" spans="7:39">
      <c r="G21" s="43"/>
      <c r="L21" s="43"/>
      <c r="AM21" s="3"/>
    </row>
    <row r="22" spans="7:39">
      <c r="G22" s="43"/>
      <c r="L22" s="43"/>
      <c r="AM22" s="3"/>
    </row>
    <row r="23" spans="7:39">
      <c r="G23" s="43"/>
      <c r="L23" s="43"/>
      <c r="AM23" s="3"/>
    </row>
    <row r="24" spans="7:39">
      <c r="G24" s="43"/>
      <c r="L24" s="43"/>
      <c r="AM24" s="3"/>
    </row>
    <row r="25" spans="7:39">
      <c r="G25" s="43"/>
      <c r="L25" s="43"/>
      <c r="AM25" s="3"/>
    </row>
    <row r="26" spans="7:39">
      <c r="G26" s="43"/>
      <c r="L26" s="43"/>
      <c r="AM26" s="3"/>
    </row>
    <row r="27" spans="7:39">
      <c r="G27" s="43"/>
      <c r="L27" s="43"/>
      <c r="AM27" s="3"/>
    </row>
    <row r="28" spans="7:39">
      <c r="G28" s="43"/>
      <c r="L28" s="43"/>
      <c r="AM28" s="3"/>
    </row>
    <row r="29" spans="7:39">
      <c r="G29" s="43"/>
      <c r="L29" s="43"/>
      <c r="AM29" s="3"/>
    </row>
    <row r="30" spans="7:39">
      <c r="G30" s="43"/>
      <c r="L30" s="43"/>
      <c r="AM30" s="3"/>
    </row>
    <row r="31" spans="7:39">
      <c r="G31" s="43"/>
      <c r="L31" s="43"/>
      <c r="AM31" s="3"/>
    </row>
    <row r="32" spans="7:39">
      <c r="G32" s="43"/>
      <c r="L32" s="43"/>
      <c r="AM32" s="3"/>
    </row>
    <row r="33" spans="7:39">
      <c r="G33" s="43"/>
      <c r="L33" s="43"/>
      <c r="AM33" s="3"/>
    </row>
    <row r="34" spans="7:39">
      <c r="G34" s="43"/>
      <c r="L34" s="43"/>
      <c r="AM34" s="3"/>
    </row>
    <row r="35" spans="7:39">
      <c r="G35" s="43"/>
      <c r="L35" s="43"/>
      <c r="AM35" s="3"/>
    </row>
    <row r="36" spans="7:39">
      <c r="G36" s="43"/>
      <c r="L36" s="43"/>
      <c r="AM36" s="3"/>
    </row>
    <row r="37" spans="7:39">
      <c r="G37" s="43"/>
      <c r="L37" s="43"/>
      <c r="AM37" s="3"/>
    </row>
    <row r="38" spans="7:39">
      <c r="G38" s="43"/>
      <c r="L38" s="43"/>
      <c r="AM38" s="3"/>
    </row>
    <row r="39" spans="7:39">
      <c r="G39" s="43"/>
      <c r="L39" s="43"/>
      <c r="AM39" s="3"/>
    </row>
  </sheetData>
  <sortState xmlns:xlrd2="http://schemas.microsoft.com/office/spreadsheetml/2017/richdata2" ref="A9:AS9">
    <sortCondition ref="E9"/>
  </sortState>
  <printOptions gridLines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Kinderrubriek</vt:lpstr>
      <vt:lpstr>EPO</vt:lpstr>
      <vt:lpstr>DPO</vt:lpstr>
      <vt:lpstr>MPO</vt:lpstr>
      <vt:lpstr>EPA</vt:lpstr>
      <vt:lpstr>DPA</vt:lpstr>
      <vt:lpstr>MPA</vt:lpstr>
      <vt:lpstr>DPA!Afdrukbereik</vt:lpstr>
      <vt:lpstr>DPO!Afdrukbereik</vt:lpstr>
      <vt:lpstr>EPA!Afdrukbereik</vt:lpstr>
      <vt:lpstr>EPO!Afdrukbereik</vt:lpstr>
      <vt:lpstr>MPA!Afdrukbereik</vt:lpstr>
      <vt:lpstr>MPO!Afdrukbereik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</dc:creator>
  <cp:lastModifiedBy>Meike Paridaans</cp:lastModifiedBy>
  <cp:lastPrinted>2024-05-26T15:30:42Z</cp:lastPrinted>
  <dcterms:created xsi:type="dcterms:W3CDTF">1997-11-11T17:32:24Z</dcterms:created>
  <dcterms:modified xsi:type="dcterms:W3CDTF">2024-05-27T07:06:30Z</dcterms:modified>
</cp:coreProperties>
</file>